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-my.sharepoint.com/personal/szif04337_szif_cz/Documents/S16205 - priv/PDF formuláře/S1080/S1080058/3/"/>
    </mc:Choice>
  </mc:AlternateContent>
  <xr:revisionPtr revIDLastSave="163" documentId="13_ncr:1_{69EEF222-B00F-4A07-99B1-78A5AD0B0E31}" xr6:coauthVersionLast="47" xr6:coauthVersionMax="47" xr10:uidLastSave="{8911EBE3-0A7A-4515-8778-116DD918A747}"/>
  <bookViews>
    <workbookView xWindow="60525" yWindow="-3420" windowWidth="21600" windowHeight="11175" xr2:uid="{00000000-000D-0000-FFFF-FFFF00000000}"/>
  </bookViews>
  <sheets>
    <sheet name="Přehled uplatňovaných výdajů" sheetId="19" r:id="rId1"/>
    <sheet name="Soupis opatření,výdajů a podpor" sheetId="20" r:id="rId2"/>
    <sheet name="Přehled opatření a výdajů" sheetId="22" r:id="rId3"/>
  </sheets>
  <externalReferences>
    <externalReference r:id="rId4"/>
  </externalReferences>
  <definedNames>
    <definedName name="_xlnm._FilterDatabase" localSheetId="0" hidden="1">'Přehled uplatňovaných výdajů'!$E$18:$T$18</definedName>
    <definedName name="č. 1" localSheetId="1">#REF!</definedName>
    <definedName name="č. 1">#REF!</definedName>
    <definedName name="č. 2" localSheetId="1">#REF!</definedName>
    <definedName name="č. 2">#REF!</definedName>
    <definedName name="č. 3" localSheetId="1">#REF!</definedName>
    <definedName name="č. 3">#REF!</definedName>
    <definedName name="č. 4" localSheetId="1">#REF!</definedName>
    <definedName name="č. 4">#REF!</definedName>
    <definedName name="č. 5" localSheetId="1">#REF!</definedName>
    <definedName name="č. 5">#REF!</definedName>
    <definedName name="č. 6" localSheetId="1">#REF!</definedName>
    <definedName name="č. 6">#REF!</definedName>
    <definedName name="č. 7" localSheetId="1">#REF!</definedName>
    <definedName name="č. 7">#REF!</definedName>
    <definedName name="č.1" localSheetId="2">'Přehled opatření a výdajů'!#REF!</definedName>
    <definedName name="č.10" localSheetId="2">'Přehled opatření a výdajů'!#REF!</definedName>
    <definedName name="č.10">'[1]Navržená opatření,výdaje a cíle'!#REF!</definedName>
    <definedName name="č.11" localSheetId="2">'Přehled opatření a výdajů'!#REF!</definedName>
    <definedName name="č.12" localSheetId="2">'Přehled opatření a výdajů'!#REF!</definedName>
    <definedName name="č.13" localSheetId="2">'Přehled opatření a výdajů'!#REF!</definedName>
    <definedName name="č.14" localSheetId="2">'Přehled opatření a výdajů'!#REF!</definedName>
    <definedName name="č.15" localSheetId="2">'Přehled opatření a výdajů'!#REF!</definedName>
    <definedName name="č.2" localSheetId="2">'Přehled opatření a výdajů'!#REF!</definedName>
    <definedName name="č.3" localSheetId="2">'Přehled opatření a výdajů'!#REF!</definedName>
    <definedName name="č.4" localSheetId="2">'Přehled opatření a výdajů'!#REF!</definedName>
    <definedName name="č.5" localSheetId="2">'Přehled opatření a výdajů'!#REF!</definedName>
    <definedName name="č.6" localSheetId="2">'Přehled opatření a výdajů'!#REF!</definedName>
    <definedName name="č.7" localSheetId="2">'Přehled opatření a výdajů'!#REF!</definedName>
    <definedName name="č.8" localSheetId="2">'Přehled opatření a výdajů'!#REF!</definedName>
    <definedName name="č.9" localSheetId="2">'Přehled opatření a výdajů'!#REF!</definedName>
    <definedName name="I." localSheetId="2">'Přehled opatření a výdajů'!#REF!</definedName>
    <definedName name="I.">'Přehled uplatňovaných výdajů'!$E$723:$E$737</definedName>
    <definedName name="II." localSheetId="2">'Přehled opatření a výdajů'!#REF!</definedName>
    <definedName name="II.">'Přehled uplatňovaných výdajů'!$F$723:$F$729</definedName>
    <definedName name="III." localSheetId="2">'Přehled opatření a výdajů'!#REF!</definedName>
    <definedName name="III.">'Přehled uplatňovaných výdajů'!$G$723:$G$731</definedName>
    <definedName name="IV." localSheetId="2">'Přehled opatření a výdajů'!#REF!</definedName>
    <definedName name="IV.">'Přehled uplatňovaných výdajů'!$H$723:$H$729</definedName>
    <definedName name="IX." localSheetId="2">'Přehled opatření a výdajů'!#REF!</definedName>
    <definedName name="_xlnm.Print_Area" localSheetId="2">'Přehled opatření a výdajů'!$C$2:$T$93</definedName>
    <definedName name="_xlnm.Print_Area" localSheetId="0">'Přehled uplatňovaných výdajů'!$C$3:$U$721</definedName>
    <definedName name="_xlnm.Print_Area" localSheetId="1">'Soupis opatření,výdajů a podpor'!$C$2:$O$73</definedName>
    <definedName name="V">'Přehled uplatňovaných výdajů'!$I$723:$I$726</definedName>
    <definedName name="V." localSheetId="2">'Přehled opatření a výdajů'!#REF!</definedName>
    <definedName name="V.">'Přehled uplatňovaných výdajů'!$I$723:$I$727</definedName>
    <definedName name="VI." localSheetId="2">'Přehled opatření a výdajů'!#REF!</definedName>
    <definedName name="VI.">'Přehled uplatňovaných výdajů'!$J$723:$J$729</definedName>
    <definedName name="VII." localSheetId="2">'Přehled opatření a výdajů'!#REF!</definedName>
    <definedName name="VII.">'Přehled uplatňovaných výdajů'!$K$723</definedName>
    <definedName name="VIII." localSheetId="2">'Přehled opatření a výdajů'!#REF!</definedName>
    <definedName name="X." localSheetId="2">'Přehled opatření a výdajů'!#REF!</definedName>
    <definedName name="XI." localSheetId="2">'Přehled opatření a výdajů'!#REF!</definedName>
    <definedName name="XI.">'[1]Navržená opatření,výdaje a cíle'!#REF!</definedName>
    <definedName name="XII." localSheetId="2">'Přehled opatření a výdajů'!#REF!</definedName>
    <definedName name="XIII." localSheetId="2">'Přehled opatření a výdajů'!#REF!</definedName>
    <definedName name="XIV." localSheetId="2">'Přehled opatření a výdajů'!#REF!</definedName>
    <definedName name="XV." localSheetId="2">'Přehled opatření a výdajů'!#REF!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59" i="19" l="1"/>
  <c r="X60" i="19"/>
  <c r="X61" i="19"/>
  <c r="X62" i="19"/>
  <c r="X63" i="19"/>
  <c r="X64" i="19"/>
  <c r="X65" i="19"/>
  <c r="X66" i="19"/>
  <c r="X67" i="19"/>
  <c r="X68" i="19"/>
  <c r="X69" i="19"/>
  <c r="M62" i="20"/>
  <c r="M61" i="20"/>
  <c r="L62" i="20"/>
  <c r="L61" i="20"/>
  <c r="J62" i="20"/>
  <c r="J61" i="20"/>
  <c r="I62" i="20"/>
  <c r="I61" i="20"/>
  <c r="M55" i="20"/>
  <c r="M54" i="20"/>
  <c r="L55" i="20"/>
  <c r="L54" i="20"/>
  <c r="J55" i="20"/>
  <c r="J54" i="20"/>
  <c r="I55" i="20"/>
  <c r="I54" i="20"/>
  <c r="M43" i="20"/>
  <c r="M42" i="20"/>
  <c r="M41" i="20"/>
  <c r="M40" i="20"/>
  <c r="L43" i="20"/>
  <c r="L42" i="20"/>
  <c r="L41" i="20"/>
  <c r="L40" i="20"/>
  <c r="J43" i="20"/>
  <c r="J42" i="20"/>
  <c r="J41" i="20"/>
  <c r="J40" i="20"/>
  <c r="I43" i="20"/>
  <c r="I42" i="20"/>
  <c r="I41" i="20"/>
  <c r="I40" i="20"/>
  <c r="M50" i="20"/>
  <c r="M49" i="20"/>
  <c r="L50" i="20"/>
  <c r="L49" i="20"/>
  <c r="J50" i="20"/>
  <c r="J49" i="20"/>
  <c r="I50" i="20"/>
  <c r="I49" i="20"/>
  <c r="M34" i="20"/>
  <c r="M33" i="20"/>
  <c r="L34" i="20"/>
  <c r="L33" i="20"/>
  <c r="J34" i="20"/>
  <c r="J33" i="20"/>
  <c r="I34" i="20"/>
  <c r="I33" i="20"/>
  <c r="M27" i="20"/>
  <c r="M26" i="20"/>
  <c r="M25" i="20"/>
  <c r="M24" i="20"/>
  <c r="M23" i="20"/>
  <c r="L27" i="20"/>
  <c r="L26" i="20"/>
  <c r="L25" i="20"/>
  <c r="L24" i="20"/>
  <c r="L23" i="20"/>
  <c r="J27" i="20"/>
  <c r="J26" i="20"/>
  <c r="J25" i="20"/>
  <c r="J24" i="20"/>
  <c r="J23" i="20"/>
  <c r="I27" i="20"/>
  <c r="I26" i="20"/>
  <c r="I25" i="20"/>
  <c r="I24" i="20"/>
  <c r="I23" i="20"/>
  <c r="M48" i="20"/>
  <c r="M47" i="20"/>
  <c r="M45" i="20"/>
  <c r="L48" i="20"/>
  <c r="L47" i="20"/>
  <c r="L45" i="20"/>
  <c r="J48" i="20"/>
  <c r="J47" i="20"/>
  <c r="J46" i="20"/>
  <c r="J45" i="20"/>
  <c r="I48" i="20"/>
  <c r="I47" i="20"/>
  <c r="I46" i="20"/>
  <c r="I45" i="20"/>
  <c r="M63" i="20"/>
  <c r="M60" i="20"/>
  <c r="M59" i="20"/>
  <c r="M57" i="20"/>
  <c r="M56" i="20"/>
  <c r="M53" i="20"/>
  <c r="M52" i="20"/>
  <c r="M44" i="20"/>
  <c r="M39" i="20"/>
  <c r="M38" i="20"/>
  <c r="M37" i="20"/>
  <c r="M36" i="20"/>
  <c r="M35" i="20"/>
  <c r="M32" i="20"/>
  <c r="M31" i="20"/>
  <c r="M30" i="20"/>
  <c r="M29" i="20"/>
  <c r="M28" i="20"/>
  <c r="M22" i="20"/>
  <c r="M21" i="20"/>
  <c r="M20" i="20"/>
  <c r="M19" i="20"/>
  <c r="M18" i="20"/>
  <c r="M17" i="20"/>
  <c r="M16" i="20"/>
  <c r="M15" i="20"/>
  <c r="M14" i="20"/>
  <c r="L63" i="20"/>
  <c r="L60" i="20"/>
  <c r="L59" i="20"/>
  <c r="L57" i="20"/>
  <c r="L56" i="20"/>
  <c r="L53" i="20"/>
  <c r="L52" i="20"/>
  <c r="L44" i="20"/>
  <c r="L39" i="20"/>
  <c r="L38" i="20"/>
  <c r="L37" i="20"/>
  <c r="L36" i="20"/>
  <c r="L35" i="20"/>
  <c r="L32" i="20"/>
  <c r="L31" i="20"/>
  <c r="L30" i="20"/>
  <c r="L29" i="20"/>
  <c r="L28" i="20"/>
  <c r="L22" i="20"/>
  <c r="L21" i="20"/>
  <c r="L20" i="20"/>
  <c r="L19" i="20"/>
  <c r="L18" i="20"/>
  <c r="L17" i="20"/>
  <c r="L16" i="20"/>
  <c r="L15" i="20"/>
  <c r="L14" i="20"/>
  <c r="J63" i="20"/>
  <c r="J60" i="20"/>
  <c r="J59" i="20"/>
  <c r="J58" i="20"/>
  <c r="J57" i="20"/>
  <c r="J56" i="20"/>
  <c r="J53" i="20"/>
  <c r="J52" i="20"/>
  <c r="J51" i="20"/>
  <c r="J44" i="20"/>
  <c r="J39" i="20"/>
  <c r="J38" i="20"/>
  <c r="J37" i="20"/>
  <c r="J36" i="20"/>
  <c r="J35" i="20"/>
  <c r="J32" i="20"/>
  <c r="J31" i="20"/>
  <c r="J30" i="20"/>
  <c r="J29" i="20"/>
  <c r="J28" i="20"/>
  <c r="J22" i="20"/>
  <c r="J21" i="20"/>
  <c r="J20" i="20"/>
  <c r="J19" i="20"/>
  <c r="J18" i="20"/>
  <c r="J17" i="20"/>
  <c r="J16" i="20"/>
  <c r="J15" i="20"/>
  <c r="J14" i="20"/>
  <c r="J13" i="20"/>
  <c r="I63" i="20"/>
  <c r="I60" i="20"/>
  <c r="I59" i="20"/>
  <c r="I58" i="20"/>
  <c r="I57" i="20"/>
  <c r="I56" i="20"/>
  <c r="I51" i="20"/>
  <c r="I53" i="20"/>
  <c r="I52" i="20"/>
  <c r="I44" i="20"/>
  <c r="I39" i="20"/>
  <c r="I38" i="20"/>
  <c r="I37" i="20"/>
  <c r="I36" i="20"/>
  <c r="I35" i="20"/>
  <c r="I28" i="20"/>
  <c r="I32" i="20"/>
  <c r="I31" i="20"/>
  <c r="I30" i="20"/>
  <c r="I29" i="20"/>
  <c r="I22" i="20"/>
  <c r="I21" i="20"/>
  <c r="I20" i="20"/>
  <c r="I19" i="20"/>
  <c r="I18" i="20"/>
  <c r="I17" i="20"/>
  <c r="I16" i="20"/>
  <c r="I15" i="20"/>
  <c r="I14" i="20"/>
  <c r="I13" i="20"/>
  <c r="W20" i="19"/>
  <c r="M20" i="19" s="1"/>
  <c r="W21" i="19"/>
  <c r="N21" i="19" s="1"/>
  <c r="W22" i="19"/>
  <c r="W23" i="19"/>
  <c r="W24" i="19"/>
  <c r="W25" i="19"/>
  <c r="W26" i="19"/>
  <c r="W27" i="19"/>
  <c r="W28" i="19"/>
  <c r="M28" i="19" s="1"/>
  <c r="W29" i="19"/>
  <c r="N29" i="19" s="1"/>
  <c r="W30" i="19"/>
  <c r="W31" i="19"/>
  <c r="W32" i="19"/>
  <c r="W33" i="19"/>
  <c r="W34" i="19"/>
  <c r="W35" i="19"/>
  <c r="W36" i="19"/>
  <c r="W37" i="19"/>
  <c r="N37" i="19" s="1"/>
  <c r="W38" i="19"/>
  <c r="W39" i="19"/>
  <c r="W40" i="19"/>
  <c r="W41" i="19"/>
  <c r="W42" i="19"/>
  <c r="W43" i="19"/>
  <c r="W44" i="19"/>
  <c r="W45" i="19"/>
  <c r="N45" i="19" s="1"/>
  <c r="W46" i="19"/>
  <c r="W47" i="19"/>
  <c r="W48" i="19"/>
  <c r="W49" i="19"/>
  <c r="W50" i="19"/>
  <c r="W51" i="19"/>
  <c r="W52" i="19"/>
  <c r="W53" i="19"/>
  <c r="N53" i="19" s="1"/>
  <c r="W54" i="19"/>
  <c r="W55" i="19"/>
  <c r="W56" i="19"/>
  <c r="W57" i="19"/>
  <c r="W58" i="19"/>
  <c r="W59" i="19"/>
  <c r="W60" i="19"/>
  <c r="W61" i="19"/>
  <c r="N61" i="19" s="1"/>
  <c r="W62" i="19"/>
  <c r="W63" i="19"/>
  <c r="W64" i="19"/>
  <c r="W65" i="19"/>
  <c r="W66" i="19"/>
  <c r="W67" i="19"/>
  <c r="W68" i="19"/>
  <c r="W69" i="19"/>
  <c r="N69" i="19" s="1"/>
  <c r="W70" i="19"/>
  <c r="W71" i="19"/>
  <c r="W72" i="19"/>
  <c r="W73" i="19"/>
  <c r="W74" i="19"/>
  <c r="W75" i="19"/>
  <c r="W76" i="19"/>
  <c r="W77" i="19"/>
  <c r="N77" i="19" s="1"/>
  <c r="W78" i="19"/>
  <c r="W79" i="19"/>
  <c r="W80" i="19"/>
  <c r="W81" i="19"/>
  <c r="W82" i="19"/>
  <c r="W83" i="19"/>
  <c r="W84" i="19"/>
  <c r="M84" i="19" s="1"/>
  <c r="W85" i="19"/>
  <c r="N85" i="19" s="1"/>
  <c r="W86" i="19"/>
  <c r="W87" i="19"/>
  <c r="W88" i="19"/>
  <c r="W89" i="19"/>
  <c r="W90" i="19"/>
  <c r="W91" i="19"/>
  <c r="W92" i="19"/>
  <c r="M92" i="19" s="1"/>
  <c r="W93" i="19"/>
  <c r="N93" i="19" s="1"/>
  <c r="W94" i="19"/>
  <c r="W95" i="19"/>
  <c r="W96" i="19"/>
  <c r="W97" i="19"/>
  <c r="W98" i="19"/>
  <c r="W99" i="19"/>
  <c r="W100" i="19"/>
  <c r="W101" i="19"/>
  <c r="N101" i="19" s="1"/>
  <c r="W102" i="19"/>
  <c r="W103" i="19"/>
  <c r="W104" i="19"/>
  <c r="W105" i="19"/>
  <c r="W106" i="19"/>
  <c r="W107" i="19"/>
  <c r="W108" i="19"/>
  <c r="W109" i="19"/>
  <c r="N109" i="19" s="1"/>
  <c r="W110" i="19"/>
  <c r="W111" i="19"/>
  <c r="W112" i="19"/>
  <c r="W113" i="19"/>
  <c r="W114" i="19"/>
  <c r="W115" i="19"/>
  <c r="W116" i="19"/>
  <c r="W117" i="19"/>
  <c r="N117" i="19" s="1"/>
  <c r="W118" i="19"/>
  <c r="W119" i="19"/>
  <c r="W120" i="19"/>
  <c r="W121" i="19"/>
  <c r="W122" i="19"/>
  <c r="W123" i="19"/>
  <c r="W124" i="19"/>
  <c r="W125" i="19"/>
  <c r="N125" i="19" s="1"/>
  <c r="W126" i="19"/>
  <c r="W127" i="19"/>
  <c r="W128" i="19"/>
  <c r="W129" i="19"/>
  <c r="W130" i="19"/>
  <c r="W131" i="19"/>
  <c r="W132" i="19"/>
  <c r="W133" i="19"/>
  <c r="N133" i="19" s="1"/>
  <c r="W134" i="19"/>
  <c r="W135" i="19"/>
  <c r="W136" i="19"/>
  <c r="W137" i="19"/>
  <c r="W138" i="19"/>
  <c r="W139" i="19"/>
  <c r="W140" i="19"/>
  <c r="W141" i="19"/>
  <c r="N141" i="19" s="1"/>
  <c r="W142" i="19"/>
  <c r="W143" i="19"/>
  <c r="W144" i="19"/>
  <c r="W145" i="19"/>
  <c r="W146" i="19"/>
  <c r="W147" i="19"/>
  <c r="W148" i="19"/>
  <c r="M148" i="19" s="1"/>
  <c r="W149" i="19"/>
  <c r="N149" i="19" s="1"/>
  <c r="W150" i="19"/>
  <c r="W151" i="19"/>
  <c r="W152" i="19"/>
  <c r="W153" i="19"/>
  <c r="W154" i="19"/>
  <c r="W155" i="19"/>
  <c r="W156" i="19"/>
  <c r="M156" i="19" s="1"/>
  <c r="W157" i="19"/>
  <c r="N157" i="19" s="1"/>
  <c r="W158" i="19"/>
  <c r="W159" i="19"/>
  <c r="W160" i="19"/>
  <c r="W161" i="19"/>
  <c r="W162" i="19"/>
  <c r="W163" i="19"/>
  <c r="W164" i="19"/>
  <c r="W165" i="19"/>
  <c r="N165" i="19" s="1"/>
  <c r="W166" i="19"/>
  <c r="W167" i="19"/>
  <c r="W168" i="19"/>
  <c r="W169" i="19"/>
  <c r="W170" i="19"/>
  <c r="W171" i="19"/>
  <c r="W172" i="19"/>
  <c r="W173" i="19"/>
  <c r="N173" i="19" s="1"/>
  <c r="W174" i="19"/>
  <c r="W175" i="19"/>
  <c r="W176" i="19"/>
  <c r="W177" i="19"/>
  <c r="W178" i="19"/>
  <c r="W179" i="19"/>
  <c r="W180" i="19"/>
  <c r="W181" i="19"/>
  <c r="N181" i="19" s="1"/>
  <c r="W182" i="19"/>
  <c r="W183" i="19"/>
  <c r="W184" i="19"/>
  <c r="W185" i="19"/>
  <c r="W186" i="19"/>
  <c r="W187" i="19"/>
  <c r="W188" i="19"/>
  <c r="W189" i="19"/>
  <c r="N189" i="19" s="1"/>
  <c r="W190" i="19"/>
  <c r="W191" i="19"/>
  <c r="W192" i="19"/>
  <c r="W193" i="19"/>
  <c r="W194" i="19"/>
  <c r="W195" i="19"/>
  <c r="W196" i="19"/>
  <c r="W197" i="19"/>
  <c r="N197" i="19" s="1"/>
  <c r="W198" i="19"/>
  <c r="W199" i="19"/>
  <c r="W200" i="19"/>
  <c r="W201" i="19"/>
  <c r="W202" i="19"/>
  <c r="W203" i="19"/>
  <c r="W204" i="19"/>
  <c r="W205" i="19"/>
  <c r="N205" i="19" s="1"/>
  <c r="W206" i="19"/>
  <c r="W207" i="19"/>
  <c r="W208" i="19"/>
  <c r="W209" i="19"/>
  <c r="W210" i="19"/>
  <c r="W211" i="19"/>
  <c r="W212" i="19"/>
  <c r="M212" i="19" s="1"/>
  <c r="W213" i="19"/>
  <c r="N213" i="19" s="1"/>
  <c r="W214" i="19"/>
  <c r="W215" i="19"/>
  <c r="W216" i="19"/>
  <c r="W217" i="19"/>
  <c r="W218" i="19"/>
  <c r="W219" i="19"/>
  <c r="W220" i="19"/>
  <c r="M220" i="19" s="1"/>
  <c r="W221" i="19"/>
  <c r="N221" i="19" s="1"/>
  <c r="W222" i="19"/>
  <c r="W223" i="19"/>
  <c r="W224" i="19"/>
  <c r="W225" i="19"/>
  <c r="W226" i="19"/>
  <c r="W227" i="19"/>
  <c r="W228" i="19"/>
  <c r="W229" i="19"/>
  <c r="N229" i="19" s="1"/>
  <c r="W230" i="19"/>
  <c r="W231" i="19"/>
  <c r="W232" i="19"/>
  <c r="W233" i="19"/>
  <c r="W234" i="19"/>
  <c r="W235" i="19"/>
  <c r="W236" i="19"/>
  <c r="W237" i="19"/>
  <c r="N237" i="19" s="1"/>
  <c r="W238" i="19"/>
  <c r="W239" i="19"/>
  <c r="W240" i="19"/>
  <c r="W241" i="19"/>
  <c r="W242" i="19"/>
  <c r="W243" i="19"/>
  <c r="W244" i="19"/>
  <c r="W245" i="19"/>
  <c r="N245" i="19" s="1"/>
  <c r="W246" i="19"/>
  <c r="W247" i="19"/>
  <c r="W248" i="19"/>
  <c r="W249" i="19"/>
  <c r="W250" i="19"/>
  <c r="W251" i="19"/>
  <c r="W252" i="19"/>
  <c r="W253" i="19"/>
  <c r="N253" i="19" s="1"/>
  <c r="W254" i="19"/>
  <c r="W255" i="19"/>
  <c r="W256" i="19"/>
  <c r="W257" i="19"/>
  <c r="W258" i="19"/>
  <c r="W259" i="19"/>
  <c r="W260" i="19"/>
  <c r="W261" i="19"/>
  <c r="N261" i="19" s="1"/>
  <c r="W262" i="19"/>
  <c r="W263" i="19"/>
  <c r="W264" i="19"/>
  <c r="W265" i="19"/>
  <c r="W266" i="19"/>
  <c r="W267" i="19"/>
  <c r="W268" i="19"/>
  <c r="W269" i="19"/>
  <c r="N269" i="19" s="1"/>
  <c r="W270" i="19"/>
  <c r="W271" i="19"/>
  <c r="W272" i="19"/>
  <c r="W273" i="19"/>
  <c r="W274" i="19"/>
  <c r="W275" i="19"/>
  <c r="W276" i="19"/>
  <c r="M276" i="19" s="1"/>
  <c r="W277" i="19"/>
  <c r="N277" i="19" s="1"/>
  <c r="W278" i="19"/>
  <c r="W279" i="19"/>
  <c r="W280" i="19"/>
  <c r="W281" i="19"/>
  <c r="W282" i="19"/>
  <c r="W283" i="19"/>
  <c r="W284" i="19"/>
  <c r="M284" i="19" s="1"/>
  <c r="W285" i="19"/>
  <c r="N285" i="19" s="1"/>
  <c r="W286" i="19"/>
  <c r="W287" i="19"/>
  <c r="W288" i="19"/>
  <c r="W289" i="19"/>
  <c r="W290" i="19"/>
  <c r="W291" i="19"/>
  <c r="W292" i="19"/>
  <c r="W293" i="19"/>
  <c r="N293" i="19" s="1"/>
  <c r="W294" i="19"/>
  <c r="W295" i="19"/>
  <c r="W296" i="19"/>
  <c r="W297" i="19"/>
  <c r="W298" i="19"/>
  <c r="W299" i="19"/>
  <c r="W300" i="19"/>
  <c r="W301" i="19"/>
  <c r="N301" i="19" s="1"/>
  <c r="W302" i="19"/>
  <c r="W303" i="19"/>
  <c r="W304" i="19"/>
  <c r="W305" i="19"/>
  <c r="W306" i="19"/>
  <c r="W307" i="19"/>
  <c r="W308" i="19"/>
  <c r="W309" i="19"/>
  <c r="N309" i="19" s="1"/>
  <c r="W310" i="19"/>
  <c r="W311" i="19"/>
  <c r="W312" i="19"/>
  <c r="W313" i="19"/>
  <c r="W314" i="19"/>
  <c r="W315" i="19"/>
  <c r="W316" i="19"/>
  <c r="W317" i="19"/>
  <c r="N317" i="19" s="1"/>
  <c r="W318" i="19"/>
  <c r="W319" i="19"/>
  <c r="W320" i="19"/>
  <c r="W321" i="19"/>
  <c r="W322" i="19"/>
  <c r="W323" i="19"/>
  <c r="W324" i="19"/>
  <c r="W325" i="19"/>
  <c r="N325" i="19" s="1"/>
  <c r="W326" i="19"/>
  <c r="W327" i="19"/>
  <c r="W328" i="19"/>
  <c r="W329" i="19"/>
  <c r="W330" i="19"/>
  <c r="W331" i="19"/>
  <c r="W332" i="19"/>
  <c r="W333" i="19"/>
  <c r="N333" i="19" s="1"/>
  <c r="W334" i="19"/>
  <c r="W335" i="19"/>
  <c r="W336" i="19"/>
  <c r="W337" i="19"/>
  <c r="W338" i="19"/>
  <c r="W339" i="19"/>
  <c r="W340" i="19"/>
  <c r="M340" i="19" s="1"/>
  <c r="W341" i="19"/>
  <c r="N341" i="19" s="1"/>
  <c r="W342" i="19"/>
  <c r="W343" i="19"/>
  <c r="W344" i="19"/>
  <c r="W345" i="19"/>
  <c r="W346" i="19"/>
  <c r="W347" i="19"/>
  <c r="W348" i="19"/>
  <c r="M348" i="19" s="1"/>
  <c r="W349" i="19"/>
  <c r="N349" i="19" s="1"/>
  <c r="W350" i="19"/>
  <c r="W351" i="19"/>
  <c r="W352" i="19"/>
  <c r="W353" i="19"/>
  <c r="W354" i="19"/>
  <c r="W355" i="19"/>
  <c r="W356" i="19"/>
  <c r="W357" i="19"/>
  <c r="N357" i="19" s="1"/>
  <c r="W358" i="19"/>
  <c r="W359" i="19"/>
  <c r="W360" i="19"/>
  <c r="W361" i="19"/>
  <c r="W362" i="19"/>
  <c r="W363" i="19"/>
  <c r="W364" i="19"/>
  <c r="W365" i="19"/>
  <c r="N365" i="19" s="1"/>
  <c r="W366" i="19"/>
  <c r="W367" i="19"/>
  <c r="W368" i="19"/>
  <c r="W369" i="19"/>
  <c r="W370" i="19"/>
  <c r="W371" i="19"/>
  <c r="W372" i="19"/>
  <c r="W373" i="19"/>
  <c r="N373" i="19" s="1"/>
  <c r="W374" i="19"/>
  <c r="W375" i="19"/>
  <c r="W376" i="19"/>
  <c r="W377" i="19"/>
  <c r="W378" i="19"/>
  <c r="W379" i="19"/>
  <c r="W380" i="19"/>
  <c r="W381" i="19"/>
  <c r="N381" i="19" s="1"/>
  <c r="W382" i="19"/>
  <c r="W383" i="19"/>
  <c r="W384" i="19"/>
  <c r="W385" i="19"/>
  <c r="W386" i="19"/>
  <c r="W387" i="19"/>
  <c r="W388" i="19"/>
  <c r="M388" i="19" s="1"/>
  <c r="W389" i="19"/>
  <c r="N389" i="19" s="1"/>
  <c r="W390" i="19"/>
  <c r="W391" i="19"/>
  <c r="W392" i="19"/>
  <c r="W393" i="19"/>
  <c r="W394" i="19"/>
  <c r="W395" i="19"/>
  <c r="W396" i="19"/>
  <c r="W397" i="19"/>
  <c r="N397" i="19" s="1"/>
  <c r="W398" i="19"/>
  <c r="W399" i="19"/>
  <c r="W400" i="19"/>
  <c r="W401" i="19"/>
  <c r="W402" i="19"/>
  <c r="W403" i="19"/>
  <c r="W404" i="19"/>
  <c r="W405" i="19"/>
  <c r="N405" i="19" s="1"/>
  <c r="W406" i="19"/>
  <c r="W407" i="19"/>
  <c r="W408" i="19"/>
  <c r="W409" i="19"/>
  <c r="W410" i="19"/>
  <c r="W411" i="19"/>
  <c r="W412" i="19"/>
  <c r="W413" i="19"/>
  <c r="N413" i="19" s="1"/>
  <c r="W414" i="19"/>
  <c r="W415" i="19"/>
  <c r="W416" i="19"/>
  <c r="W417" i="19"/>
  <c r="W418" i="19"/>
  <c r="W419" i="19"/>
  <c r="W420" i="19"/>
  <c r="M420" i="19" s="1"/>
  <c r="W421" i="19"/>
  <c r="W422" i="19"/>
  <c r="W423" i="19"/>
  <c r="W424" i="19"/>
  <c r="W425" i="19"/>
  <c r="W426" i="19"/>
  <c r="W427" i="19"/>
  <c r="W428" i="19"/>
  <c r="W429" i="19"/>
  <c r="W430" i="19"/>
  <c r="N430" i="19" s="1"/>
  <c r="W431" i="19"/>
  <c r="W432" i="19"/>
  <c r="W433" i="19"/>
  <c r="W434" i="19"/>
  <c r="W435" i="19"/>
  <c r="W436" i="19"/>
  <c r="W437" i="19"/>
  <c r="W438" i="19"/>
  <c r="W439" i="19"/>
  <c r="W440" i="19"/>
  <c r="W441" i="19"/>
  <c r="W442" i="19"/>
  <c r="W443" i="19"/>
  <c r="W444" i="19"/>
  <c r="W445" i="19"/>
  <c r="W446" i="19"/>
  <c r="W447" i="19"/>
  <c r="W448" i="19"/>
  <c r="W449" i="19"/>
  <c r="W450" i="19"/>
  <c r="W451" i="19"/>
  <c r="W452" i="19"/>
  <c r="M452" i="19" s="1"/>
  <c r="W453" i="19"/>
  <c r="W454" i="19"/>
  <c r="W455" i="19"/>
  <c r="N455" i="19" s="1"/>
  <c r="W456" i="19"/>
  <c r="W457" i="19"/>
  <c r="W458" i="19"/>
  <c r="W459" i="19"/>
  <c r="W460" i="19"/>
  <c r="W461" i="19"/>
  <c r="N461" i="19" s="1"/>
  <c r="W462" i="19"/>
  <c r="W463" i="19"/>
  <c r="N463" i="19" s="1"/>
  <c r="W464" i="19"/>
  <c r="W465" i="19"/>
  <c r="W466" i="19"/>
  <c r="W467" i="19"/>
  <c r="W468" i="19"/>
  <c r="W469" i="19"/>
  <c r="W470" i="19"/>
  <c r="W471" i="19"/>
  <c r="N471" i="19" s="1"/>
  <c r="W472" i="19"/>
  <c r="W473" i="19"/>
  <c r="W474" i="19"/>
  <c r="W475" i="19"/>
  <c r="W476" i="19"/>
  <c r="W477" i="19"/>
  <c r="W478" i="19"/>
  <c r="W479" i="19"/>
  <c r="N479" i="19" s="1"/>
  <c r="W480" i="19"/>
  <c r="W481" i="19"/>
  <c r="W482" i="19"/>
  <c r="W483" i="19"/>
  <c r="W484" i="19"/>
  <c r="M484" i="19" s="1"/>
  <c r="W485" i="19"/>
  <c r="W486" i="19"/>
  <c r="W487" i="19"/>
  <c r="N487" i="19" s="1"/>
  <c r="W488" i="19"/>
  <c r="W489" i="19"/>
  <c r="W490" i="19"/>
  <c r="W491" i="19"/>
  <c r="W492" i="19"/>
  <c r="W493" i="19"/>
  <c r="W494" i="19"/>
  <c r="W495" i="19"/>
  <c r="N495" i="19" s="1"/>
  <c r="W496" i="19"/>
  <c r="W497" i="19"/>
  <c r="W498" i="19"/>
  <c r="W499" i="19"/>
  <c r="W500" i="19"/>
  <c r="W501" i="19"/>
  <c r="W502" i="19"/>
  <c r="N502" i="19" s="1"/>
  <c r="W503" i="19"/>
  <c r="N503" i="19" s="1"/>
  <c r="W504" i="19"/>
  <c r="W505" i="19"/>
  <c r="W506" i="19"/>
  <c r="W507" i="19"/>
  <c r="W508" i="19"/>
  <c r="W509" i="19"/>
  <c r="W510" i="19"/>
  <c r="W511" i="19"/>
  <c r="N511" i="19" s="1"/>
  <c r="W512" i="19"/>
  <c r="W513" i="19"/>
  <c r="W514" i="19"/>
  <c r="W515" i="19"/>
  <c r="W516" i="19"/>
  <c r="M516" i="19" s="1"/>
  <c r="W517" i="19"/>
  <c r="W518" i="19"/>
  <c r="W519" i="19"/>
  <c r="N519" i="19" s="1"/>
  <c r="W520" i="19"/>
  <c r="W521" i="19"/>
  <c r="W522" i="19"/>
  <c r="W523" i="19"/>
  <c r="W524" i="19"/>
  <c r="N524" i="19" s="1"/>
  <c r="W525" i="19"/>
  <c r="W526" i="19"/>
  <c r="W527" i="19"/>
  <c r="N527" i="19" s="1"/>
  <c r="W528" i="19"/>
  <c r="W529" i="19"/>
  <c r="W530" i="19"/>
  <c r="W531" i="19"/>
  <c r="W532" i="19"/>
  <c r="N532" i="19" s="1"/>
  <c r="W533" i="19"/>
  <c r="W534" i="19"/>
  <c r="W535" i="19"/>
  <c r="N535" i="19" s="1"/>
  <c r="W536" i="19"/>
  <c r="N536" i="19" s="1"/>
  <c r="W537" i="19"/>
  <c r="N537" i="19" s="1"/>
  <c r="W538" i="19"/>
  <c r="W539" i="19"/>
  <c r="N539" i="19" s="1"/>
  <c r="W540" i="19"/>
  <c r="N540" i="19" s="1"/>
  <c r="W541" i="19"/>
  <c r="W542" i="19"/>
  <c r="W543" i="19"/>
  <c r="N543" i="19" s="1"/>
  <c r="W544" i="19"/>
  <c r="N544" i="19" s="1"/>
  <c r="W545" i="19"/>
  <c r="M545" i="19" s="1"/>
  <c r="W546" i="19"/>
  <c r="W547" i="19"/>
  <c r="N547" i="19" s="1"/>
  <c r="W548" i="19"/>
  <c r="N548" i="19" s="1"/>
  <c r="W549" i="19"/>
  <c r="W550" i="19"/>
  <c r="W551" i="19"/>
  <c r="N551" i="19" s="1"/>
  <c r="W552" i="19"/>
  <c r="N552" i="19" s="1"/>
  <c r="W553" i="19"/>
  <c r="N553" i="19" s="1"/>
  <c r="W554" i="19"/>
  <c r="W555" i="19"/>
  <c r="N555" i="19" s="1"/>
  <c r="W556" i="19"/>
  <c r="N556" i="19" s="1"/>
  <c r="W557" i="19"/>
  <c r="W558" i="19"/>
  <c r="W559" i="19"/>
  <c r="N559" i="19" s="1"/>
  <c r="W560" i="19"/>
  <c r="N560" i="19" s="1"/>
  <c r="W561" i="19"/>
  <c r="N561" i="19" s="1"/>
  <c r="W562" i="19"/>
  <c r="W563" i="19"/>
  <c r="N563" i="19" s="1"/>
  <c r="W564" i="19"/>
  <c r="M564" i="19" s="1"/>
  <c r="W565" i="19"/>
  <c r="W566" i="19"/>
  <c r="W567" i="19"/>
  <c r="N567" i="19" s="1"/>
  <c r="W568" i="19"/>
  <c r="N568" i="19" s="1"/>
  <c r="W569" i="19"/>
  <c r="M569" i="19" s="1"/>
  <c r="W570" i="19"/>
  <c r="W571" i="19"/>
  <c r="N571" i="19" s="1"/>
  <c r="W572" i="19"/>
  <c r="N572" i="19" s="1"/>
  <c r="W573" i="19"/>
  <c r="W574" i="19"/>
  <c r="W575" i="19"/>
  <c r="N575" i="19" s="1"/>
  <c r="W576" i="19"/>
  <c r="N576" i="19" s="1"/>
  <c r="W577" i="19"/>
  <c r="N577" i="19" s="1"/>
  <c r="W578" i="19"/>
  <c r="W579" i="19"/>
  <c r="N579" i="19" s="1"/>
  <c r="W580" i="19"/>
  <c r="N580" i="19" s="1"/>
  <c r="W581" i="19"/>
  <c r="W582" i="19"/>
  <c r="W583" i="19"/>
  <c r="N583" i="19" s="1"/>
  <c r="W584" i="19"/>
  <c r="N584" i="19" s="1"/>
  <c r="W585" i="19"/>
  <c r="N585" i="19" s="1"/>
  <c r="W586" i="19"/>
  <c r="W587" i="19"/>
  <c r="N587" i="19" s="1"/>
  <c r="W588" i="19"/>
  <c r="N588" i="19" s="1"/>
  <c r="W589" i="19"/>
  <c r="W590" i="19"/>
  <c r="W591" i="19"/>
  <c r="N591" i="19" s="1"/>
  <c r="W592" i="19"/>
  <c r="N592" i="19" s="1"/>
  <c r="W593" i="19"/>
  <c r="N593" i="19" s="1"/>
  <c r="W594" i="19"/>
  <c r="W595" i="19"/>
  <c r="N595" i="19" s="1"/>
  <c r="W596" i="19"/>
  <c r="N596" i="19" s="1"/>
  <c r="W597" i="19"/>
  <c r="W598" i="19"/>
  <c r="W599" i="19"/>
  <c r="N599" i="19" s="1"/>
  <c r="W600" i="19"/>
  <c r="N600" i="19" s="1"/>
  <c r="W601" i="19"/>
  <c r="N601" i="19" s="1"/>
  <c r="W602" i="19"/>
  <c r="W603" i="19"/>
  <c r="N603" i="19" s="1"/>
  <c r="W604" i="19"/>
  <c r="N604" i="19" s="1"/>
  <c r="W605" i="19"/>
  <c r="W606" i="19"/>
  <c r="W607" i="19"/>
  <c r="N607" i="19" s="1"/>
  <c r="W608" i="19"/>
  <c r="N608" i="19" s="1"/>
  <c r="W609" i="19"/>
  <c r="M609" i="19" s="1"/>
  <c r="W610" i="19"/>
  <c r="W611" i="19"/>
  <c r="N611" i="19" s="1"/>
  <c r="W612" i="19"/>
  <c r="N612" i="19" s="1"/>
  <c r="W613" i="19"/>
  <c r="W614" i="19"/>
  <c r="W615" i="19"/>
  <c r="N615" i="19" s="1"/>
  <c r="W616" i="19"/>
  <c r="N616" i="19" s="1"/>
  <c r="W617" i="19"/>
  <c r="N617" i="19" s="1"/>
  <c r="W618" i="19"/>
  <c r="W619" i="19"/>
  <c r="N619" i="19" s="1"/>
  <c r="W620" i="19"/>
  <c r="N620" i="19" s="1"/>
  <c r="W621" i="19"/>
  <c r="W622" i="19"/>
  <c r="W623" i="19"/>
  <c r="N623" i="19" s="1"/>
  <c r="W624" i="19"/>
  <c r="N624" i="19" s="1"/>
  <c r="W625" i="19"/>
  <c r="N625" i="19" s="1"/>
  <c r="W626" i="19"/>
  <c r="W627" i="19"/>
  <c r="N627" i="19" s="1"/>
  <c r="W628" i="19"/>
  <c r="M628" i="19" s="1"/>
  <c r="W629" i="19"/>
  <c r="W630" i="19"/>
  <c r="W631" i="19"/>
  <c r="N631" i="19" s="1"/>
  <c r="W632" i="19"/>
  <c r="N632" i="19" s="1"/>
  <c r="W633" i="19"/>
  <c r="M633" i="19" s="1"/>
  <c r="W634" i="19"/>
  <c r="W635" i="19"/>
  <c r="N635" i="19" s="1"/>
  <c r="W636" i="19"/>
  <c r="N636" i="19" s="1"/>
  <c r="W637" i="19"/>
  <c r="W638" i="19"/>
  <c r="W639" i="19"/>
  <c r="N639" i="19" s="1"/>
  <c r="W640" i="19"/>
  <c r="N640" i="19" s="1"/>
  <c r="W641" i="19"/>
  <c r="N641" i="19" s="1"/>
  <c r="W642" i="19"/>
  <c r="W643" i="19"/>
  <c r="N643" i="19" s="1"/>
  <c r="W644" i="19"/>
  <c r="N644" i="19" s="1"/>
  <c r="W645" i="19"/>
  <c r="W646" i="19"/>
  <c r="W647" i="19"/>
  <c r="N647" i="19" s="1"/>
  <c r="W648" i="19"/>
  <c r="N648" i="19" s="1"/>
  <c r="W649" i="19"/>
  <c r="N649" i="19" s="1"/>
  <c r="W650" i="19"/>
  <c r="W651" i="19"/>
  <c r="N651" i="19" s="1"/>
  <c r="W652" i="19"/>
  <c r="M652" i="19" s="1"/>
  <c r="W653" i="19"/>
  <c r="W654" i="19"/>
  <c r="W655" i="19"/>
  <c r="N655" i="19" s="1"/>
  <c r="W656" i="19"/>
  <c r="N656" i="19" s="1"/>
  <c r="W657" i="19"/>
  <c r="N657" i="19" s="1"/>
  <c r="W658" i="19"/>
  <c r="W659" i="19"/>
  <c r="N659" i="19" s="1"/>
  <c r="W660" i="19"/>
  <c r="N660" i="19" s="1"/>
  <c r="W661" i="19"/>
  <c r="W662" i="19"/>
  <c r="W663" i="19"/>
  <c r="N663" i="19" s="1"/>
  <c r="W664" i="19"/>
  <c r="N664" i="19" s="1"/>
  <c r="W665" i="19"/>
  <c r="N665" i="19" s="1"/>
  <c r="W666" i="19"/>
  <c r="W667" i="19"/>
  <c r="N667" i="19" s="1"/>
  <c r="W668" i="19"/>
  <c r="N668" i="19" s="1"/>
  <c r="W669" i="19"/>
  <c r="W670" i="19"/>
  <c r="W671" i="19"/>
  <c r="N671" i="19" s="1"/>
  <c r="W672" i="19"/>
  <c r="N672" i="19" s="1"/>
  <c r="W673" i="19"/>
  <c r="N673" i="19" s="1"/>
  <c r="W674" i="19"/>
  <c r="W675" i="19"/>
  <c r="N675" i="19" s="1"/>
  <c r="W676" i="19"/>
  <c r="N676" i="19" s="1"/>
  <c r="W677" i="19"/>
  <c r="W678" i="19"/>
  <c r="W679" i="19"/>
  <c r="N679" i="19" s="1"/>
  <c r="W680" i="19"/>
  <c r="N680" i="19" s="1"/>
  <c r="W681" i="19"/>
  <c r="N681" i="19" s="1"/>
  <c r="W682" i="19"/>
  <c r="W683" i="19"/>
  <c r="N683" i="19" s="1"/>
  <c r="W684" i="19"/>
  <c r="N684" i="19" s="1"/>
  <c r="W685" i="19"/>
  <c r="W686" i="19"/>
  <c r="W687" i="19"/>
  <c r="N687" i="19" s="1"/>
  <c r="W688" i="19"/>
  <c r="N688" i="19" s="1"/>
  <c r="W689" i="19"/>
  <c r="N689" i="19" s="1"/>
  <c r="W690" i="19"/>
  <c r="W691" i="19"/>
  <c r="N691" i="19" s="1"/>
  <c r="W692" i="19"/>
  <c r="N692" i="19" s="1"/>
  <c r="W693" i="19"/>
  <c r="W694" i="19"/>
  <c r="W695" i="19"/>
  <c r="N695" i="19" s="1"/>
  <c r="W696" i="19"/>
  <c r="N696" i="19" s="1"/>
  <c r="W697" i="19"/>
  <c r="N697" i="19" s="1"/>
  <c r="W698" i="19"/>
  <c r="W699" i="19"/>
  <c r="N699" i="19" s="1"/>
  <c r="W700" i="19"/>
  <c r="N700" i="19" s="1"/>
  <c r="W701" i="19"/>
  <c r="W702" i="19"/>
  <c r="W703" i="19"/>
  <c r="N703" i="19" s="1"/>
  <c r="W704" i="19"/>
  <c r="N704" i="19" s="1"/>
  <c r="W705" i="19"/>
  <c r="N705" i="19" s="1"/>
  <c r="W706" i="19"/>
  <c r="W707" i="19"/>
  <c r="N707" i="19" s="1"/>
  <c r="W708" i="19"/>
  <c r="N708" i="19" s="1"/>
  <c r="W709" i="19"/>
  <c r="W710" i="19"/>
  <c r="W711" i="19"/>
  <c r="N711" i="19" s="1"/>
  <c r="W712" i="19"/>
  <c r="N712" i="19" s="1"/>
  <c r="W713" i="19"/>
  <c r="N713" i="19" s="1"/>
  <c r="W714" i="19"/>
  <c r="W715" i="19"/>
  <c r="N715" i="19" s="1"/>
  <c r="W716" i="19"/>
  <c r="N716" i="19" s="1"/>
  <c r="W717" i="19"/>
  <c r="W718" i="19"/>
  <c r="N718" i="19" s="1"/>
  <c r="M51" i="20" s="1"/>
  <c r="W719" i="19"/>
  <c r="N719" i="19" s="1"/>
  <c r="M58" i="20" s="1"/>
  <c r="W19" i="19"/>
  <c r="N19" i="19" s="1"/>
  <c r="M13" i="20" s="1"/>
  <c r="X58" i="19"/>
  <c r="X20" i="19"/>
  <c r="X21" i="19"/>
  <c r="X22" i="19"/>
  <c r="X23" i="19"/>
  <c r="X24" i="19"/>
  <c r="X25" i="19"/>
  <c r="X26" i="19"/>
  <c r="X27" i="19"/>
  <c r="X28" i="19"/>
  <c r="X29" i="19"/>
  <c r="X30" i="19"/>
  <c r="X31" i="19"/>
  <c r="X32" i="19"/>
  <c r="X33" i="19"/>
  <c r="X34" i="19"/>
  <c r="X35" i="19"/>
  <c r="X36" i="19"/>
  <c r="X37" i="19"/>
  <c r="X38" i="19"/>
  <c r="X39" i="19"/>
  <c r="X40" i="19"/>
  <c r="X41" i="19"/>
  <c r="X42" i="19"/>
  <c r="X43" i="19"/>
  <c r="X44" i="19"/>
  <c r="X45" i="19"/>
  <c r="X46" i="19"/>
  <c r="X47" i="19"/>
  <c r="X48" i="19"/>
  <c r="X49" i="19"/>
  <c r="X50" i="19"/>
  <c r="X51" i="19"/>
  <c r="X52" i="19"/>
  <c r="X53" i="19"/>
  <c r="X54" i="19"/>
  <c r="X55" i="19"/>
  <c r="X56" i="19"/>
  <c r="X57" i="19"/>
  <c r="X19" i="19"/>
  <c r="G20" i="19" l="1"/>
  <c r="G715" i="19"/>
  <c r="G703" i="19"/>
  <c r="G691" i="19"/>
  <c r="G679" i="19"/>
  <c r="G667" i="19"/>
  <c r="G655" i="19"/>
  <c r="G643" i="19"/>
  <c r="G631" i="19"/>
  <c r="G619" i="19"/>
  <c r="G607" i="19"/>
  <c r="G595" i="19"/>
  <c r="G583" i="19"/>
  <c r="G571" i="19"/>
  <c r="G559" i="19"/>
  <c r="G547" i="19"/>
  <c r="G535" i="19"/>
  <c r="G523" i="19"/>
  <c r="G511" i="19"/>
  <c r="G499" i="19"/>
  <c r="G487" i="19"/>
  <c r="G475" i="19"/>
  <c r="G463" i="19"/>
  <c r="G451" i="19"/>
  <c r="G439" i="19"/>
  <c r="G427" i="19"/>
  <c r="G415" i="19"/>
  <c r="G403" i="19"/>
  <c r="G391" i="19"/>
  <c r="G379" i="19"/>
  <c r="G367" i="19"/>
  <c r="G355" i="19"/>
  <c r="G343" i="19"/>
  <c r="G331" i="19"/>
  <c r="G319" i="19"/>
  <c r="G307" i="19"/>
  <c r="G295" i="19"/>
  <c r="G283" i="19"/>
  <c r="G271" i="19"/>
  <c r="G259" i="19"/>
  <c r="G247" i="19"/>
  <c r="G235" i="19"/>
  <c r="G223" i="19"/>
  <c r="G211" i="19"/>
  <c r="G199" i="19"/>
  <c r="G187" i="19"/>
  <c r="G175" i="19"/>
  <c r="G163" i="19"/>
  <c r="G151" i="19"/>
  <c r="G139" i="19"/>
  <c r="G127" i="19"/>
  <c r="G115" i="19"/>
  <c r="G103" i="19"/>
  <c r="G91" i="19"/>
  <c r="G79" i="19"/>
  <c r="G67" i="19"/>
  <c r="G55" i="19"/>
  <c r="G43" i="19"/>
  <c r="G31" i="19"/>
  <c r="G714" i="19"/>
  <c r="G702" i="19"/>
  <c r="G690" i="19"/>
  <c r="G678" i="19"/>
  <c r="G666" i="19"/>
  <c r="G654" i="19"/>
  <c r="G642" i="19"/>
  <c r="G630" i="19"/>
  <c r="G618" i="19"/>
  <c r="G606" i="19"/>
  <c r="G594" i="19"/>
  <c r="G582" i="19"/>
  <c r="G570" i="19"/>
  <c r="G558" i="19"/>
  <c r="G546" i="19"/>
  <c r="G534" i="19"/>
  <c r="G522" i="19"/>
  <c r="G510" i="19"/>
  <c r="G498" i="19"/>
  <c r="G486" i="19"/>
  <c r="G474" i="19"/>
  <c r="G462" i="19"/>
  <c r="G450" i="19"/>
  <c r="G438" i="19"/>
  <c r="G426" i="19"/>
  <c r="G414" i="19"/>
  <c r="G402" i="19"/>
  <c r="G390" i="19"/>
  <c r="G378" i="19"/>
  <c r="G366" i="19"/>
  <c r="G354" i="19"/>
  <c r="G342" i="19"/>
  <c r="G330" i="19"/>
  <c r="G318" i="19"/>
  <c r="G306" i="19"/>
  <c r="G294" i="19"/>
  <c r="G282" i="19"/>
  <c r="G270" i="19"/>
  <c r="G258" i="19"/>
  <c r="G246" i="19"/>
  <c r="G234" i="19"/>
  <c r="G222" i="19"/>
  <c r="G210" i="19"/>
  <c r="G198" i="19"/>
  <c r="G186" i="19"/>
  <c r="G174" i="19"/>
  <c r="G162" i="19"/>
  <c r="G150" i="19"/>
  <c r="G138" i="19"/>
  <c r="G126" i="19"/>
  <c r="G114" i="19"/>
  <c r="G102" i="19"/>
  <c r="G90" i="19"/>
  <c r="G78" i="19"/>
  <c r="G66" i="19"/>
  <c r="G54" i="19"/>
  <c r="G42" i="19"/>
  <c r="G30" i="19"/>
  <c r="G713" i="19"/>
  <c r="G701" i="19"/>
  <c r="G689" i="19"/>
  <c r="G677" i="19"/>
  <c r="G665" i="19"/>
  <c r="G653" i="19"/>
  <c r="G641" i="19"/>
  <c r="G629" i="19"/>
  <c r="G617" i="19"/>
  <c r="G605" i="19"/>
  <c r="G593" i="19"/>
  <c r="G581" i="19"/>
  <c r="G569" i="19"/>
  <c r="G557" i="19"/>
  <c r="G545" i="19"/>
  <c r="G533" i="19"/>
  <c r="G521" i="19"/>
  <c r="G509" i="19"/>
  <c r="G497" i="19"/>
  <c r="G485" i="19"/>
  <c r="G473" i="19"/>
  <c r="G461" i="19"/>
  <c r="G449" i="19"/>
  <c r="G437" i="19"/>
  <c r="G425" i="19"/>
  <c r="G413" i="19"/>
  <c r="G401" i="19"/>
  <c r="G389" i="19"/>
  <c r="G377" i="19"/>
  <c r="G365" i="19"/>
  <c r="G353" i="19"/>
  <c r="G341" i="19"/>
  <c r="G329" i="19"/>
  <c r="G317" i="19"/>
  <c r="G305" i="19"/>
  <c r="G293" i="19"/>
  <c r="G281" i="19"/>
  <c r="G269" i="19"/>
  <c r="G257" i="19"/>
  <c r="G245" i="19"/>
  <c r="G233" i="19"/>
  <c r="G221" i="19"/>
  <c r="G209" i="19"/>
  <c r="G197" i="19"/>
  <c r="G185" i="19"/>
  <c r="G173" i="19"/>
  <c r="G161" i="19"/>
  <c r="G149" i="19"/>
  <c r="G137" i="19"/>
  <c r="G125" i="19"/>
  <c r="G113" i="19"/>
  <c r="G101" i="19"/>
  <c r="G89" i="19"/>
  <c r="G77" i="19"/>
  <c r="G65" i="19"/>
  <c r="G53" i="19"/>
  <c r="G41" i="19"/>
  <c r="G29" i="19"/>
  <c r="G712" i="19"/>
  <c r="G700" i="19"/>
  <c r="G688" i="19"/>
  <c r="G676" i="19"/>
  <c r="G664" i="19"/>
  <c r="G652" i="19"/>
  <c r="G640" i="19"/>
  <c r="G628" i="19"/>
  <c r="G616" i="19"/>
  <c r="G604" i="19"/>
  <c r="G592" i="19"/>
  <c r="G580" i="19"/>
  <c r="G568" i="19"/>
  <c r="G556" i="19"/>
  <c r="G544" i="19"/>
  <c r="G532" i="19"/>
  <c r="G520" i="19"/>
  <c r="G508" i="19"/>
  <c r="G496" i="19"/>
  <c r="G484" i="19"/>
  <c r="G472" i="19"/>
  <c r="G460" i="19"/>
  <c r="G448" i="19"/>
  <c r="G436" i="19"/>
  <c r="G424" i="19"/>
  <c r="G412" i="19"/>
  <c r="G400" i="19"/>
  <c r="G388" i="19"/>
  <c r="G376" i="19"/>
  <c r="G364" i="19"/>
  <c r="G352" i="19"/>
  <c r="G340" i="19"/>
  <c r="G328" i="19"/>
  <c r="G316" i="19"/>
  <c r="G304" i="19"/>
  <c r="G292" i="19"/>
  <c r="G280" i="19"/>
  <c r="G268" i="19"/>
  <c r="G256" i="19"/>
  <c r="G244" i="19"/>
  <c r="G232" i="19"/>
  <c r="G220" i="19"/>
  <c r="G208" i="19"/>
  <c r="G196" i="19"/>
  <c r="G184" i="19"/>
  <c r="G172" i="19"/>
  <c r="G160" i="19"/>
  <c r="G148" i="19"/>
  <c r="G136" i="19"/>
  <c r="G124" i="19"/>
  <c r="G112" i="19"/>
  <c r="G100" i="19"/>
  <c r="G88" i="19"/>
  <c r="G76" i="19"/>
  <c r="G64" i="19"/>
  <c r="G52" i="19"/>
  <c r="G40" i="19"/>
  <c r="G28" i="19"/>
  <c r="G711" i="19"/>
  <c r="G699" i="19"/>
  <c r="G687" i="19"/>
  <c r="G675" i="19"/>
  <c r="G663" i="19"/>
  <c r="G651" i="19"/>
  <c r="G639" i="19"/>
  <c r="G627" i="19"/>
  <c r="G615" i="19"/>
  <c r="G603" i="19"/>
  <c r="G591" i="19"/>
  <c r="G579" i="19"/>
  <c r="G567" i="19"/>
  <c r="G555" i="19"/>
  <c r="G543" i="19"/>
  <c r="G531" i="19"/>
  <c r="G519" i="19"/>
  <c r="G507" i="19"/>
  <c r="G495" i="19"/>
  <c r="G483" i="19"/>
  <c r="G471" i="19"/>
  <c r="G459" i="19"/>
  <c r="G447" i="19"/>
  <c r="G435" i="19"/>
  <c r="G423" i="19"/>
  <c r="G411" i="19"/>
  <c r="G399" i="19"/>
  <c r="G387" i="19"/>
  <c r="G375" i="19"/>
  <c r="G363" i="19"/>
  <c r="G351" i="19"/>
  <c r="G339" i="19"/>
  <c r="G327" i="19"/>
  <c r="G315" i="19"/>
  <c r="G303" i="19"/>
  <c r="G291" i="19"/>
  <c r="G279" i="19"/>
  <c r="G267" i="19"/>
  <c r="G255" i="19"/>
  <c r="G243" i="19"/>
  <c r="G231" i="19"/>
  <c r="G219" i="19"/>
  <c r="G207" i="19"/>
  <c r="G195" i="19"/>
  <c r="G183" i="19"/>
  <c r="G171" i="19"/>
  <c r="G159" i="19"/>
  <c r="G147" i="19"/>
  <c r="G135" i="19"/>
  <c r="G123" i="19"/>
  <c r="G111" i="19"/>
  <c r="G99" i="19"/>
  <c r="G87" i="19"/>
  <c r="G75" i="19"/>
  <c r="G63" i="19"/>
  <c r="G51" i="19"/>
  <c r="G39" i="19"/>
  <c r="G27" i="19"/>
  <c r="G710" i="19"/>
  <c r="G698" i="19"/>
  <c r="G686" i="19"/>
  <c r="G674" i="19"/>
  <c r="G662" i="19"/>
  <c r="G650" i="19"/>
  <c r="G638" i="19"/>
  <c r="G626" i="19"/>
  <c r="G614" i="19"/>
  <c r="G602" i="19"/>
  <c r="G590" i="19"/>
  <c r="G578" i="19"/>
  <c r="G566" i="19"/>
  <c r="G554" i="19"/>
  <c r="G542" i="19"/>
  <c r="G530" i="19"/>
  <c r="G518" i="19"/>
  <c r="G506" i="19"/>
  <c r="G494" i="19"/>
  <c r="G482" i="19"/>
  <c r="G470" i="19"/>
  <c r="G458" i="19"/>
  <c r="G446" i="19"/>
  <c r="G434" i="19"/>
  <c r="G422" i="19"/>
  <c r="G410" i="19"/>
  <c r="G398" i="19"/>
  <c r="G386" i="19"/>
  <c r="G374" i="19"/>
  <c r="G362" i="19"/>
  <c r="G350" i="19"/>
  <c r="G338" i="19"/>
  <c r="G326" i="19"/>
  <c r="G314" i="19"/>
  <c r="G302" i="19"/>
  <c r="G290" i="19"/>
  <c r="G278" i="19"/>
  <c r="G266" i="19"/>
  <c r="G254" i="19"/>
  <c r="G242" i="19"/>
  <c r="G230" i="19"/>
  <c r="G218" i="19"/>
  <c r="G206" i="19"/>
  <c r="G194" i="19"/>
  <c r="G182" i="19"/>
  <c r="G170" i="19"/>
  <c r="G158" i="19"/>
  <c r="G146" i="19"/>
  <c r="G134" i="19"/>
  <c r="G122" i="19"/>
  <c r="G110" i="19"/>
  <c r="G98" i="19"/>
  <c r="G86" i="19"/>
  <c r="G74" i="19"/>
  <c r="G62" i="19"/>
  <c r="G50" i="19"/>
  <c r="G38" i="19"/>
  <c r="G26" i="19"/>
  <c r="G709" i="19"/>
  <c r="G697" i="19"/>
  <c r="G685" i="19"/>
  <c r="G673" i="19"/>
  <c r="G661" i="19"/>
  <c r="G649" i="19"/>
  <c r="G637" i="19"/>
  <c r="G625" i="19"/>
  <c r="G613" i="19"/>
  <c r="G601" i="19"/>
  <c r="G589" i="19"/>
  <c r="G577" i="19"/>
  <c r="G565" i="19"/>
  <c r="G553" i="19"/>
  <c r="G541" i="19"/>
  <c r="G529" i="19"/>
  <c r="G517" i="19"/>
  <c r="G505" i="19"/>
  <c r="G493" i="19"/>
  <c r="G481" i="19"/>
  <c r="G469" i="19"/>
  <c r="G457" i="19"/>
  <c r="G445" i="19"/>
  <c r="G433" i="19"/>
  <c r="G421" i="19"/>
  <c r="G409" i="19"/>
  <c r="G397" i="19"/>
  <c r="G385" i="19"/>
  <c r="G373" i="19"/>
  <c r="G361" i="19"/>
  <c r="G349" i="19"/>
  <c r="G337" i="19"/>
  <c r="G325" i="19"/>
  <c r="G313" i="19"/>
  <c r="G301" i="19"/>
  <c r="G289" i="19"/>
  <c r="G277" i="19"/>
  <c r="G265" i="19"/>
  <c r="G253" i="19"/>
  <c r="G241" i="19"/>
  <c r="G229" i="19"/>
  <c r="G217" i="19"/>
  <c r="G205" i="19"/>
  <c r="G193" i="19"/>
  <c r="G181" i="19"/>
  <c r="G169" i="19"/>
  <c r="G157" i="19"/>
  <c r="G145" i="19"/>
  <c r="G133" i="19"/>
  <c r="G121" i="19"/>
  <c r="G109" i="19"/>
  <c r="G97" i="19"/>
  <c r="G85" i="19"/>
  <c r="G73" i="19"/>
  <c r="G61" i="19"/>
  <c r="G49" i="19"/>
  <c r="G37" i="19"/>
  <c r="G25" i="19"/>
  <c r="G19" i="19"/>
  <c r="G708" i="19"/>
  <c r="G696" i="19"/>
  <c r="G684" i="19"/>
  <c r="G672" i="19"/>
  <c r="G660" i="19"/>
  <c r="G648" i="19"/>
  <c r="G636" i="19"/>
  <c r="G624" i="19"/>
  <c r="G612" i="19"/>
  <c r="G600" i="19"/>
  <c r="G588" i="19"/>
  <c r="G576" i="19"/>
  <c r="G564" i="19"/>
  <c r="G552" i="19"/>
  <c r="G540" i="19"/>
  <c r="G528" i="19"/>
  <c r="G516" i="19"/>
  <c r="G504" i="19"/>
  <c r="G492" i="19"/>
  <c r="G480" i="19"/>
  <c r="G468" i="19"/>
  <c r="G456" i="19"/>
  <c r="G444" i="19"/>
  <c r="G432" i="19"/>
  <c r="G420" i="19"/>
  <c r="G408" i="19"/>
  <c r="G396" i="19"/>
  <c r="G384" i="19"/>
  <c r="G372" i="19"/>
  <c r="G360" i="19"/>
  <c r="G348" i="19"/>
  <c r="G336" i="19"/>
  <c r="G324" i="19"/>
  <c r="G312" i="19"/>
  <c r="G300" i="19"/>
  <c r="G288" i="19"/>
  <c r="G276" i="19"/>
  <c r="G264" i="19"/>
  <c r="G252" i="19"/>
  <c r="G240" i="19"/>
  <c r="G228" i="19"/>
  <c r="G216" i="19"/>
  <c r="G204" i="19"/>
  <c r="G192" i="19"/>
  <c r="G180" i="19"/>
  <c r="G168" i="19"/>
  <c r="G156" i="19"/>
  <c r="G144" i="19"/>
  <c r="G132" i="19"/>
  <c r="G120" i="19"/>
  <c r="G108" i="19"/>
  <c r="G96" i="19"/>
  <c r="G84" i="19"/>
  <c r="G72" i="19"/>
  <c r="G60" i="19"/>
  <c r="G48" i="19"/>
  <c r="G36" i="19"/>
  <c r="G24" i="19"/>
  <c r="G719" i="19"/>
  <c r="G707" i="19"/>
  <c r="G695" i="19"/>
  <c r="G683" i="19"/>
  <c r="G671" i="19"/>
  <c r="G659" i="19"/>
  <c r="G647" i="19"/>
  <c r="G635" i="19"/>
  <c r="G623" i="19"/>
  <c r="G611" i="19"/>
  <c r="G599" i="19"/>
  <c r="G587" i="19"/>
  <c r="G575" i="19"/>
  <c r="G563" i="19"/>
  <c r="G551" i="19"/>
  <c r="G539" i="19"/>
  <c r="G527" i="19"/>
  <c r="G515" i="19"/>
  <c r="G503" i="19"/>
  <c r="G491" i="19"/>
  <c r="G479" i="19"/>
  <c r="G467" i="19"/>
  <c r="G455" i="19"/>
  <c r="G443" i="19"/>
  <c r="G431" i="19"/>
  <c r="G419" i="19"/>
  <c r="G407" i="19"/>
  <c r="G395" i="19"/>
  <c r="G383" i="19"/>
  <c r="G371" i="19"/>
  <c r="G359" i="19"/>
  <c r="G347" i="19"/>
  <c r="G335" i="19"/>
  <c r="G323" i="19"/>
  <c r="G311" i="19"/>
  <c r="G299" i="19"/>
  <c r="G287" i="19"/>
  <c r="G275" i="19"/>
  <c r="G263" i="19"/>
  <c r="G251" i="19"/>
  <c r="G239" i="19"/>
  <c r="G227" i="19"/>
  <c r="G215" i="19"/>
  <c r="G203" i="19"/>
  <c r="G191" i="19"/>
  <c r="G179" i="19"/>
  <c r="G167" i="19"/>
  <c r="G155" i="19"/>
  <c r="G143" i="19"/>
  <c r="G131" i="19"/>
  <c r="G119" i="19"/>
  <c r="G107" i="19"/>
  <c r="G95" i="19"/>
  <c r="G83" i="19"/>
  <c r="G71" i="19"/>
  <c r="G59" i="19"/>
  <c r="G47" i="19"/>
  <c r="G35" i="19"/>
  <c r="G23" i="19"/>
  <c r="G718" i="19"/>
  <c r="G706" i="19"/>
  <c r="G694" i="19"/>
  <c r="G682" i="19"/>
  <c r="G670" i="19"/>
  <c r="G658" i="19"/>
  <c r="G646" i="19"/>
  <c r="G634" i="19"/>
  <c r="G622" i="19"/>
  <c r="G610" i="19"/>
  <c r="G598" i="19"/>
  <c r="G586" i="19"/>
  <c r="G574" i="19"/>
  <c r="G562" i="19"/>
  <c r="G550" i="19"/>
  <c r="G538" i="19"/>
  <c r="G526" i="19"/>
  <c r="G514" i="19"/>
  <c r="G502" i="19"/>
  <c r="G490" i="19"/>
  <c r="G478" i="19"/>
  <c r="G466" i="19"/>
  <c r="G454" i="19"/>
  <c r="G442" i="19"/>
  <c r="G430" i="19"/>
  <c r="G418" i="19"/>
  <c r="G406" i="19"/>
  <c r="G394" i="19"/>
  <c r="G382" i="19"/>
  <c r="G370" i="19"/>
  <c r="G358" i="19"/>
  <c r="G346" i="19"/>
  <c r="G334" i="19"/>
  <c r="G322" i="19"/>
  <c r="G310" i="19"/>
  <c r="G298" i="19"/>
  <c r="G286" i="19"/>
  <c r="G274" i="19"/>
  <c r="G262" i="19"/>
  <c r="G250" i="19"/>
  <c r="G238" i="19"/>
  <c r="G226" i="19"/>
  <c r="G214" i="19"/>
  <c r="G202" i="19"/>
  <c r="G190" i="19"/>
  <c r="G178" i="19"/>
  <c r="G166" i="19"/>
  <c r="G154" i="19"/>
  <c r="G142" i="19"/>
  <c r="G130" i="19"/>
  <c r="G118" i="19"/>
  <c r="G106" i="19"/>
  <c r="G94" i="19"/>
  <c r="G82" i="19"/>
  <c r="G70" i="19"/>
  <c r="G58" i="19"/>
  <c r="G46" i="19"/>
  <c r="G34" i="19"/>
  <c r="G22" i="19"/>
  <c r="G717" i="19"/>
  <c r="G705" i="19"/>
  <c r="G693" i="19"/>
  <c r="G681" i="19"/>
  <c r="G669" i="19"/>
  <c r="G657" i="19"/>
  <c r="G645" i="19"/>
  <c r="G633" i="19"/>
  <c r="G621" i="19"/>
  <c r="G609" i="19"/>
  <c r="G597" i="19"/>
  <c r="G585" i="19"/>
  <c r="G573" i="19"/>
  <c r="G561" i="19"/>
  <c r="G549" i="19"/>
  <c r="G537" i="19"/>
  <c r="G525" i="19"/>
  <c r="G513" i="19"/>
  <c r="G501" i="19"/>
  <c r="G489" i="19"/>
  <c r="G477" i="19"/>
  <c r="G465" i="19"/>
  <c r="G453" i="19"/>
  <c r="G441" i="19"/>
  <c r="G429" i="19"/>
  <c r="G417" i="19"/>
  <c r="G405" i="19"/>
  <c r="G393" i="19"/>
  <c r="G381" i="19"/>
  <c r="G369" i="19"/>
  <c r="G357" i="19"/>
  <c r="G345" i="19"/>
  <c r="G333" i="19"/>
  <c r="G321" i="19"/>
  <c r="G309" i="19"/>
  <c r="G297" i="19"/>
  <c r="G285" i="19"/>
  <c r="G273" i="19"/>
  <c r="G261" i="19"/>
  <c r="G249" i="19"/>
  <c r="G237" i="19"/>
  <c r="G225" i="19"/>
  <c r="G213" i="19"/>
  <c r="G201" i="19"/>
  <c r="G189" i="19"/>
  <c r="G177" i="19"/>
  <c r="G165" i="19"/>
  <c r="G153" i="19"/>
  <c r="G141" i="19"/>
  <c r="G129" i="19"/>
  <c r="G117" i="19"/>
  <c r="G105" i="19"/>
  <c r="G93" i="19"/>
  <c r="G81" i="19"/>
  <c r="G69" i="19"/>
  <c r="G57" i="19"/>
  <c r="G45" i="19"/>
  <c r="G33" i="19"/>
  <c r="G21" i="19"/>
  <c r="G716" i="19"/>
  <c r="G704" i="19"/>
  <c r="G692" i="19"/>
  <c r="G680" i="19"/>
  <c r="G668" i="19"/>
  <c r="G656" i="19"/>
  <c r="G644" i="19"/>
  <c r="G632" i="19"/>
  <c r="G620" i="19"/>
  <c r="G608" i="19"/>
  <c r="G596" i="19"/>
  <c r="G584" i="19"/>
  <c r="G572" i="19"/>
  <c r="G560" i="19"/>
  <c r="G548" i="19"/>
  <c r="G536" i="19"/>
  <c r="G524" i="19"/>
  <c r="G512" i="19"/>
  <c r="G500" i="19"/>
  <c r="G488" i="19"/>
  <c r="G476" i="19"/>
  <c r="G464" i="19"/>
  <c r="G452" i="19"/>
  <c r="G440" i="19"/>
  <c r="G428" i="19"/>
  <c r="G416" i="19"/>
  <c r="G404" i="19"/>
  <c r="G392" i="19"/>
  <c r="G380" i="19"/>
  <c r="G368" i="19"/>
  <c r="G356" i="19"/>
  <c r="G344" i="19"/>
  <c r="G332" i="19"/>
  <c r="G320" i="19"/>
  <c r="G308" i="19"/>
  <c r="G296" i="19"/>
  <c r="G284" i="19"/>
  <c r="G272" i="19"/>
  <c r="G260" i="19"/>
  <c r="G248" i="19"/>
  <c r="G236" i="19"/>
  <c r="G224" i="19"/>
  <c r="G212" i="19"/>
  <c r="G200" i="19"/>
  <c r="G188" i="19"/>
  <c r="G176" i="19"/>
  <c r="G164" i="19"/>
  <c r="G152" i="19"/>
  <c r="G140" i="19"/>
  <c r="G128" i="19"/>
  <c r="G116" i="19"/>
  <c r="G104" i="19"/>
  <c r="G92" i="19"/>
  <c r="G80" i="19"/>
  <c r="G68" i="19"/>
  <c r="G56" i="19"/>
  <c r="G44" i="19"/>
  <c r="G32" i="19"/>
  <c r="N62" i="20"/>
  <c r="K42" i="20"/>
  <c r="N42" i="20"/>
  <c r="N55" i="20"/>
  <c r="K55" i="20"/>
  <c r="K62" i="20"/>
  <c r="K43" i="20"/>
  <c r="N43" i="20"/>
  <c r="K41" i="20"/>
  <c r="N41" i="20"/>
  <c r="K50" i="20"/>
  <c r="N50" i="20"/>
  <c r="N24" i="20"/>
  <c r="K27" i="20"/>
  <c r="N25" i="20"/>
  <c r="N26" i="20"/>
  <c r="K34" i="20"/>
  <c r="N27" i="20"/>
  <c r="N34" i="20"/>
  <c r="K25" i="20"/>
  <c r="K24" i="20"/>
  <c r="K26" i="20"/>
  <c r="K45" i="20"/>
  <c r="I64" i="20"/>
  <c r="K44" i="20"/>
  <c r="K46" i="20"/>
  <c r="N45" i="20"/>
  <c r="K48" i="20"/>
  <c r="N47" i="20"/>
  <c r="N48" i="20"/>
  <c r="K49" i="20"/>
  <c r="K47" i="20"/>
  <c r="M576" i="19"/>
  <c r="N28" i="19"/>
  <c r="M704" i="19"/>
  <c r="M640" i="19"/>
  <c r="M696" i="19"/>
  <c r="M632" i="19"/>
  <c r="M568" i="19"/>
  <c r="N20" i="19"/>
  <c r="M688" i="19"/>
  <c r="M624" i="19"/>
  <c r="M560" i="19"/>
  <c r="M680" i="19"/>
  <c r="M616" i="19"/>
  <c r="M552" i="19"/>
  <c r="M672" i="19"/>
  <c r="M608" i="19"/>
  <c r="M544" i="19"/>
  <c r="M664" i="19"/>
  <c r="M600" i="19"/>
  <c r="M536" i="19"/>
  <c r="M656" i="19"/>
  <c r="M592" i="19"/>
  <c r="M524" i="19"/>
  <c r="M712" i="19"/>
  <c r="M648" i="19"/>
  <c r="M584" i="19"/>
  <c r="M479" i="19"/>
  <c r="N717" i="19"/>
  <c r="M717" i="19"/>
  <c r="N709" i="19"/>
  <c r="M709" i="19"/>
  <c r="N701" i="19"/>
  <c r="M701" i="19"/>
  <c r="N693" i="19"/>
  <c r="M693" i="19"/>
  <c r="N685" i="19"/>
  <c r="M685" i="19"/>
  <c r="N677" i="19"/>
  <c r="M677" i="19"/>
  <c r="N669" i="19"/>
  <c r="M669" i="19"/>
  <c r="N661" i="19"/>
  <c r="M661" i="19"/>
  <c r="N653" i="19"/>
  <c r="M653" i="19"/>
  <c r="N645" i="19"/>
  <c r="M645" i="19"/>
  <c r="N637" i="19"/>
  <c r="M637" i="19"/>
  <c r="N629" i="19"/>
  <c r="M629" i="19"/>
  <c r="N621" i="19"/>
  <c r="M621" i="19"/>
  <c r="N613" i="19"/>
  <c r="M613" i="19"/>
  <c r="N605" i="19"/>
  <c r="M605" i="19"/>
  <c r="N597" i="19"/>
  <c r="M597" i="19"/>
  <c r="N589" i="19"/>
  <c r="M589" i="19"/>
  <c r="N581" i="19"/>
  <c r="M581" i="19"/>
  <c r="N573" i="19"/>
  <c r="M573" i="19"/>
  <c r="N565" i="19"/>
  <c r="M565" i="19"/>
  <c r="N557" i="19"/>
  <c r="M557" i="19"/>
  <c r="N549" i="19"/>
  <c r="M549" i="19"/>
  <c r="N541" i="19"/>
  <c r="M541" i="19"/>
  <c r="N533" i="19"/>
  <c r="M533" i="19"/>
  <c r="N710" i="19"/>
  <c r="M710" i="19"/>
  <c r="N702" i="19"/>
  <c r="M702" i="19"/>
  <c r="N694" i="19"/>
  <c r="M694" i="19"/>
  <c r="N686" i="19"/>
  <c r="M686" i="19"/>
  <c r="N678" i="19"/>
  <c r="M678" i="19"/>
  <c r="N670" i="19"/>
  <c r="M670" i="19"/>
  <c r="N662" i="19"/>
  <c r="M662" i="19"/>
  <c r="N654" i="19"/>
  <c r="M654" i="19"/>
  <c r="N646" i="19"/>
  <c r="M646" i="19"/>
  <c r="N638" i="19"/>
  <c r="M638" i="19"/>
  <c r="N630" i="19"/>
  <c r="M630" i="19"/>
  <c r="N622" i="19"/>
  <c r="M622" i="19"/>
  <c r="N614" i="19"/>
  <c r="M614" i="19"/>
  <c r="N606" i="19"/>
  <c r="M606" i="19"/>
  <c r="N598" i="19"/>
  <c r="M598" i="19"/>
  <c r="N590" i="19"/>
  <c r="M590" i="19"/>
  <c r="N582" i="19"/>
  <c r="M582" i="19"/>
  <c r="N574" i="19"/>
  <c r="M574" i="19"/>
  <c r="N566" i="19"/>
  <c r="M566" i="19"/>
  <c r="N558" i="19"/>
  <c r="M558" i="19"/>
  <c r="N550" i="19"/>
  <c r="M550" i="19"/>
  <c r="N542" i="19"/>
  <c r="M542" i="19"/>
  <c r="N534" i="19"/>
  <c r="M534" i="19"/>
  <c r="N526" i="19"/>
  <c r="M526" i="19"/>
  <c r="N518" i="19"/>
  <c r="M518" i="19"/>
  <c r="N510" i="19"/>
  <c r="M510" i="19"/>
  <c r="N494" i="19"/>
  <c r="M494" i="19"/>
  <c r="N486" i="19"/>
  <c r="M486" i="19"/>
  <c r="N478" i="19"/>
  <c r="M478" i="19"/>
  <c r="N470" i="19"/>
  <c r="M470" i="19"/>
  <c r="N462" i="19"/>
  <c r="M462" i="19"/>
  <c r="N454" i="19"/>
  <c r="M454" i="19"/>
  <c r="N446" i="19"/>
  <c r="M446" i="19"/>
  <c r="N438" i="19"/>
  <c r="M438" i="19"/>
  <c r="N422" i="19"/>
  <c r="M422" i="19"/>
  <c r="N414" i="19"/>
  <c r="M414" i="19"/>
  <c r="N406" i="19"/>
  <c r="M406" i="19"/>
  <c r="N398" i="19"/>
  <c r="M398" i="19"/>
  <c r="N390" i="19"/>
  <c r="M390" i="19"/>
  <c r="N382" i="19"/>
  <c r="M382" i="19"/>
  <c r="N374" i="19"/>
  <c r="M374" i="19"/>
  <c r="N366" i="19"/>
  <c r="M366" i="19"/>
  <c r="N358" i="19"/>
  <c r="M358" i="19"/>
  <c r="N350" i="19"/>
  <c r="M350" i="19"/>
  <c r="N342" i="19"/>
  <c r="M342" i="19"/>
  <c r="N334" i="19"/>
  <c r="M334" i="19"/>
  <c r="N326" i="19"/>
  <c r="M326" i="19"/>
  <c r="N318" i="19"/>
  <c r="M318" i="19"/>
  <c r="N310" i="19"/>
  <c r="M310" i="19"/>
  <c r="N302" i="19"/>
  <c r="M302" i="19"/>
  <c r="N294" i="19"/>
  <c r="M294" i="19"/>
  <c r="N286" i="19"/>
  <c r="M286" i="19"/>
  <c r="N278" i="19"/>
  <c r="M278" i="19"/>
  <c r="N270" i="19"/>
  <c r="M270" i="19"/>
  <c r="N262" i="19"/>
  <c r="M262" i="19"/>
  <c r="N254" i="19"/>
  <c r="M254" i="19"/>
  <c r="N246" i="19"/>
  <c r="M246" i="19"/>
  <c r="N238" i="19"/>
  <c r="M238" i="19"/>
  <c r="N230" i="19"/>
  <c r="M230" i="19"/>
  <c r="N222" i="19"/>
  <c r="M222" i="19"/>
  <c r="N214" i="19"/>
  <c r="M214" i="19"/>
  <c r="N206" i="19"/>
  <c r="M206" i="19"/>
  <c r="N198" i="19"/>
  <c r="M198" i="19"/>
  <c r="N190" i="19"/>
  <c r="M190" i="19"/>
  <c r="N182" i="19"/>
  <c r="M182" i="19"/>
  <c r="N174" i="19"/>
  <c r="M174" i="19"/>
  <c r="N166" i="19"/>
  <c r="M166" i="19"/>
  <c r="N158" i="19"/>
  <c r="M158" i="19"/>
  <c r="N150" i="19"/>
  <c r="M150" i="19"/>
  <c r="N142" i="19"/>
  <c r="M142" i="19"/>
  <c r="N134" i="19"/>
  <c r="M134" i="19"/>
  <c r="N126" i="19"/>
  <c r="M126" i="19"/>
  <c r="N118" i="19"/>
  <c r="M118" i="19"/>
  <c r="N110" i="19"/>
  <c r="M110" i="19"/>
  <c r="N102" i="19"/>
  <c r="M102" i="19"/>
  <c r="N94" i="19"/>
  <c r="M94" i="19"/>
  <c r="N86" i="19"/>
  <c r="M86" i="19"/>
  <c r="N78" i="19"/>
  <c r="M78" i="19"/>
  <c r="N70" i="19"/>
  <c r="M70" i="19"/>
  <c r="N62" i="19"/>
  <c r="M62" i="19"/>
  <c r="N54" i="19"/>
  <c r="M54" i="19"/>
  <c r="N46" i="19"/>
  <c r="M46" i="19"/>
  <c r="N38" i="19"/>
  <c r="M38" i="19"/>
  <c r="N30" i="19"/>
  <c r="M30" i="19"/>
  <c r="N22" i="19"/>
  <c r="J76" i="20" s="1"/>
  <c r="M22" i="19"/>
  <c r="I76" i="20" s="1"/>
  <c r="N525" i="19"/>
  <c r="M525" i="19"/>
  <c r="N517" i="19"/>
  <c r="M517" i="19"/>
  <c r="N509" i="19"/>
  <c r="M509" i="19"/>
  <c r="N501" i="19"/>
  <c r="M501" i="19"/>
  <c r="N493" i="19"/>
  <c r="M493" i="19"/>
  <c r="N485" i="19"/>
  <c r="M485" i="19"/>
  <c r="N477" i="19"/>
  <c r="M477" i="19"/>
  <c r="N469" i="19"/>
  <c r="M469" i="19"/>
  <c r="N453" i="19"/>
  <c r="M453" i="19"/>
  <c r="N445" i="19"/>
  <c r="M445" i="19"/>
  <c r="N437" i="19"/>
  <c r="M437" i="19"/>
  <c r="N429" i="19"/>
  <c r="M429" i="19"/>
  <c r="N421" i="19"/>
  <c r="M421" i="19"/>
  <c r="M502" i="19"/>
  <c r="N714" i="19"/>
  <c r="M714" i="19"/>
  <c r="N706" i="19"/>
  <c r="M706" i="19"/>
  <c r="N698" i="19"/>
  <c r="M698" i="19"/>
  <c r="N690" i="19"/>
  <c r="M690" i="19"/>
  <c r="N682" i="19"/>
  <c r="M682" i="19"/>
  <c r="N674" i="19"/>
  <c r="M674" i="19"/>
  <c r="N666" i="19"/>
  <c r="M666" i="19"/>
  <c r="N658" i="19"/>
  <c r="M658" i="19"/>
  <c r="M650" i="19"/>
  <c r="N650" i="19"/>
  <c r="N642" i="19"/>
  <c r="M642" i="19"/>
  <c r="N634" i="19"/>
  <c r="M634" i="19"/>
  <c r="N626" i="19"/>
  <c r="M626" i="19"/>
  <c r="N618" i="19"/>
  <c r="M618" i="19"/>
  <c r="M610" i="19"/>
  <c r="N610" i="19"/>
  <c r="N602" i="19"/>
  <c r="M602" i="19"/>
  <c r="N594" i="19"/>
  <c r="M594" i="19"/>
  <c r="N586" i="19"/>
  <c r="M586" i="19"/>
  <c r="N578" i="19"/>
  <c r="M578" i="19"/>
  <c r="N570" i="19"/>
  <c r="M570" i="19"/>
  <c r="N562" i="19"/>
  <c r="M562" i="19"/>
  <c r="N554" i="19"/>
  <c r="M554" i="19"/>
  <c r="M546" i="19"/>
  <c r="N546" i="19"/>
  <c r="N538" i="19"/>
  <c r="M538" i="19"/>
  <c r="N530" i="19"/>
  <c r="M530" i="19"/>
  <c r="N522" i="19"/>
  <c r="M522" i="19"/>
  <c r="M514" i="19"/>
  <c r="N514" i="19"/>
  <c r="M506" i="19"/>
  <c r="N506" i="19"/>
  <c r="N498" i="19"/>
  <c r="M498" i="19"/>
  <c r="N490" i="19"/>
  <c r="M490" i="19"/>
  <c r="M482" i="19"/>
  <c r="N482" i="19"/>
  <c r="M474" i="19"/>
  <c r="N474" i="19"/>
  <c r="N466" i="19"/>
  <c r="M466" i="19"/>
  <c r="N458" i="19"/>
  <c r="M458" i="19"/>
  <c r="M450" i="19"/>
  <c r="N450" i="19"/>
  <c r="M442" i="19"/>
  <c r="N442" i="19"/>
  <c r="N434" i="19"/>
  <c r="M434" i="19"/>
  <c r="N426" i="19"/>
  <c r="M426" i="19"/>
  <c r="M418" i="19"/>
  <c r="N418" i="19"/>
  <c r="M410" i="19"/>
  <c r="N410" i="19"/>
  <c r="N402" i="19"/>
  <c r="M402" i="19"/>
  <c r="N394" i="19"/>
  <c r="M394" i="19"/>
  <c r="M386" i="19"/>
  <c r="N386" i="19"/>
  <c r="M378" i="19"/>
  <c r="N378" i="19"/>
  <c r="N370" i="19"/>
  <c r="M370" i="19"/>
  <c r="N362" i="19"/>
  <c r="M362" i="19"/>
  <c r="N354" i="19"/>
  <c r="M354" i="19"/>
  <c r="N346" i="19"/>
  <c r="M346" i="19"/>
  <c r="N338" i="19"/>
  <c r="M338" i="19"/>
  <c r="N330" i="19"/>
  <c r="M330" i="19"/>
  <c r="N322" i="19"/>
  <c r="M322" i="19"/>
  <c r="N314" i="19"/>
  <c r="M314" i="19"/>
  <c r="N306" i="19"/>
  <c r="M306" i="19"/>
  <c r="N298" i="19"/>
  <c r="M298" i="19"/>
  <c r="N290" i="19"/>
  <c r="M290" i="19"/>
  <c r="N282" i="19"/>
  <c r="M282" i="19"/>
  <c r="N274" i="19"/>
  <c r="M274" i="19"/>
  <c r="N266" i="19"/>
  <c r="M266" i="19"/>
  <c r="N258" i="19"/>
  <c r="M258" i="19"/>
  <c r="N250" i="19"/>
  <c r="M250" i="19"/>
  <c r="N242" i="19"/>
  <c r="M242" i="19"/>
  <c r="N234" i="19"/>
  <c r="M234" i="19"/>
  <c r="N226" i="19"/>
  <c r="M226" i="19"/>
  <c r="N218" i="19"/>
  <c r="M218" i="19"/>
  <c r="N210" i="19"/>
  <c r="M210" i="19"/>
  <c r="N202" i="19"/>
  <c r="M202" i="19"/>
  <c r="N194" i="19"/>
  <c r="M194" i="19"/>
  <c r="N186" i="19"/>
  <c r="M186" i="19"/>
  <c r="M461" i="19"/>
  <c r="M430" i="19"/>
  <c r="N652" i="19"/>
  <c r="N569" i="19"/>
  <c r="N452" i="19"/>
  <c r="N284" i="19"/>
  <c r="M711" i="19"/>
  <c r="M703" i="19"/>
  <c r="M695" i="19"/>
  <c r="M687" i="19"/>
  <c r="M679" i="19"/>
  <c r="M671" i="19"/>
  <c r="M663" i="19"/>
  <c r="M655" i="19"/>
  <c r="M647" i="19"/>
  <c r="M639" i="19"/>
  <c r="M631" i="19"/>
  <c r="M623" i="19"/>
  <c r="M615" i="19"/>
  <c r="M607" i="19"/>
  <c r="M599" i="19"/>
  <c r="M591" i="19"/>
  <c r="M583" i="19"/>
  <c r="M575" i="19"/>
  <c r="M567" i="19"/>
  <c r="M559" i="19"/>
  <c r="M551" i="19"/>
  <c r="M543" i="19"/>
  <c r="M535" i="19"/>
  <c r="M519" i="19"/>
  <c r="M455" i="19"/>
  <c r="M397" i="19"/>
  <c r="M365" i="19"/>
  <c r="M333" i="19"/>
  <c r="M301" i="19"/>
  <c r="M269" i="19"/>
  <c r="M237" i="19"/>
  <c r="M205" i="19"/>
  <c r="M173" i="19"/>
  <c r="M141" i="19"/>
  <c r="M109" i="19"/>
  <c r="M77" i="19"/>
  <c r="M45" i="19"/>
  <c r="N564" i="19"/>
  <c r="N276" i="19"/>
  <c r="N508" i="19"/>
  <c r="M508" i="19"/>
  <c r="N500" i="19"/>
  <c r="M500" i="19"/>
  <c r="N492" i="19"/>
  <c r="M492" i="19"/>
  <c r="N476" i="19"/>
  <c r="M476" i="19"/>
  <c r="N468" i="19"/>
  <c r="M468" i="19"/>
  <c r="N460" i="19"/>
  <c r="M460" i="19"/>
  <c r="N444" i="19"/>
  <c r="M444" i="19"/>
  <c r="N436" i="19"/>
  <c r="M436" i="19"/>
  <c r="N428" i="19"/>
  <c r="M428" i="19"/>
  <c r="N412" i="19"/>
  <c r="M412" i="19"/>
  <c r="N404" i="19"/>
  <c r="M404" i="19"/>
  <c r="N396" i="19"/>
  <c r="M396" i="19"/>
  <c r="N380" i="19"/>
  <c r="M380" i="19"/>
  <c r="N372" i="19"/>
  <c r="M372" i="19"/>
  <c r="N364" i="19"/>
  <c r="M364" i="19"/>
  <c r="N356" i="19"/>
  <c r="M356" i="19"/>
  <c r="N332" i="19"/>
  <c r="M332" i="19"/>
  <c r="N324" i="19"/>
  <c r="M324" i="19"/>
  <c r="N316" i="19"/>
  <c r="M316" i="19"/>
  <c r="N308" i="19"/>
  <c r="M308" i="19"/>
  <c r="N300" i="19"/>
  <c r="M300" i="19"/>
  <c r="N292" i="19"/>
  <c r="M292" i="19"/>
  <c r="N268" i="19"/>
  <c r="M268" i="19"/>
  <c r="N260" i="19"/>
  <c r="M260" i="19"/>
  <c r="N252" i="19"/>
  <c r="M252" i="19"/>
  <c r="N244" i="19"/>
  <c r="M244" i="19"/>
  <c r="N236" i="19"/>
  <c r="M236" i="19"/>
  <c r="N228" i="19"/>
  <c r="M228" i="19"/>
  <c r="N204" i="19"/>
  <c r="M204" i="19"/>
  <c r="N196" i="19"/>
  <c r="M196" i="19"/>
  <c r="N188" i="19"/>
  <c r="M188" i="19"/>
  <c r="N180" i="19"/>
  <c r="M180" i="19"/>
  <c r="N172" i="19"/>
  <c r="M172" i="19"/>
  <c r="N164" i="19"/>
  <c r="M164" i="19"/>
  <c r="N140" i="19"/>
  <c r="M140" i="19"/>
  <c r="N132" i="19"/>
  <c r="M132" i="19"/>
  <c r="N124" i="19"/>
  <c r="M124" i="19"/>
  <c r="N116" i="19"/>
  <c r="M116" i="19"/>
  <c r="N108" i="19"/>
  <c r="M108" i="19"/>
  <c r="N100" i="19"/>
  <c r="M100" i="19"/>
  <c r="N76" i="19"/>
  <c r="M76" i="19"/>
  <c r="N68" i="19"/>
  <c r="M68" i="19"/>
  <c r="N60" i="19"/>
  <c r="M60" i="19"/>
  <c r="N52" i="19"/>
  <c r="M52" i="19"/>
  <c r="N44" i="19"/>
  <c r="M44" i="19"/>
  <c r="N36" i="19"/>
  <c r="M36" i="19"/>
  <c r="M495" i="19"/>
  <c r="N633" i="19"/>
  <c r="N420" i="19"/>
  <c r="N220" i="19"/>
  <c r="N531" i="19"/>
  <c r="M531" i="19"/>
  <c r="N523" i="19"/>
  <c r="M523" i="19"/>
  <c r="N515" i="19"/>
  <c r="M515" i="19"/>
  <c r="N507" i="19"/>
  <c r="M507" i="19"/>
  <c r="N499" i="19"/>
  <c r="M499" i="19"/>
  <c r="N491" i="19"/>
  <c r="M491" i="19"/>
  <c r="N483" i="19"/>
  <c r="M483" i="19"/>
  <c r="N475" i="19"/>
  <c r="M475" i="19"/>
  <c r="N467" i="19"/>
  <c r="M467" i="19"/>
  <c r="N459" i="19"/>
  <c r="M459" i="19"/>
  <c r="N451" i="19"/>
  <c r="M451" i="19"/>
  <c r="N443" i="19"/>
  <c r="M443" i="19"/>
  <c r="N435" i="19"/>
  <c r="M435" i="19"/>
  <c r="N427" i="19"/>
  <c r="M427" i="19"/>
  <c r="N419" i="19"/>
  <c r="M419" i="19"/>
  <c r="N411" i="19"/>
  <c r="M411" i="19"/>
  <c r="N403" i="19"/>
  <c r="M403" i="19"/>
  <c r="N395" i="19"/>
  <c r="M395" i="19"/>
  <c r="N387" i="19"/>
  <c r="M387" i="19"/>
  <c r="N379" i="19"/>
  <c r="M379" i="19"/>
  <c r="N371" i="19"/>
  <c r="M371" i="19"/>
  <c r="N363" i="19"/>
  <c r="M363" i="19"/>
  <c r="N355" i="19"/>
  <c r="M355" i="19"/>
  <c r="N347" i="19"/>
  <c r="M347" i="19"/>
  <c r="N339" i="19"/>
  <c r="M339" i="19"/>
  <c r="N331" i="19"/>
  <c r="M331" i="19"/>
  <c r="N323" i="19"/>
  <c r="M323" i="19"/>
  <c r="N315" i="19"/>
  <c r="M315" i="19"/>
  <c r="N307" i="19"/>
  <c r="M307" i="19"/>
  <c r="N299" i="19"/>
  <c r="M299" i="19"/>
  <c r="N291" i="19"/>
  <c r="M291" i="19"/>
  <c r="N283" i="19"/>
  <c r="M283" i="19"/>
  <c r="N275" i="19"/>
  <c r="M275" i="19"/>
  <c r="N267" i="19"/>
  <c r="M267" i="19"/>
  <c r="N259" i="19"/>
  <c r="M259" i="19"/>
  <c r="N251" i="19"/>
  <c r="M251" i="19"/>
  <c r="N243" i="19"/>
  <c r="M243" i="19"/>
  <c r="N235" i="19"/>
  <c r="M235" i="19"/>
  <c r="N227" i="19"/>
  <c r="M227" i="19"/>
  <c r="N219" i="19"/>
  <c r="M219" i="19"/>
  <c r="N211" i="19"/>
  <c r="M211" i="19"/>
  <c r="N203" i="19"/>
  <c r="M203" i="19"/>
  <c r="N195" i="19"/>
  <c r="M195" i="19"/>
  <c r="N187" i="19"/>
  <c r="M187" i="19"/>
  <c r="N179" i="19"/>
  <c r="M179" i="19"/>
  <c r="N171" i="19"/>
  <c r="M171" i="19"/>
  <c r="N163" i="19"/>
  <c r="M163" i="19"/>
  <c r="N155" i="19"/>
  <c r="M155" i="19"/>
  <c r="N147" i="19"/>
  <c r="M147" i="19"/>
  <c r="N139" i="19"/>
  <c r="M139" i="19"/>
  <c r="N131" i="19"/>
  <c r="M131" i="19"/>
  <c r="N123" i="19"/>
  <c r="M123" i="19"/>
  <c r="N115" i="19"/>
  <c r="M115" i="19"/>
  <c r="N107" i="19"/>
  <c r="M107" i="19"/>
  <c r="N99" i="19"/>
  <c r="M99" i="19"/>
  <c r="N91" i="19"/>
  <c r="M91" i="19"/>
  <c r="N83" i="19"/>
  <c r="M83" i="19"/>
  <c r="N75" i="19"/>
  <c r="M75" i="19"/>
  <c r="N67" i="19"/>
  <c r="M67" i="19"/>
  <c r="N59" i="19"/>
  <c r="M59" i="19"/>
  <c r="N51" i="19"/>
  <c r="M51" i="19"/>
  <c r="N43" i="19"/>
  <c r="M43" i="19"/>
  <c r="N35" i="19"/>
  <c r="M35" i="19"/>
  <c r="N27" i="19"/>
  <c r="M27" i="19"/>
  <c r="M471" i="19"/>
  <c r="M389" i="19"/>
  <c r="M357" i="19"/>
  <c r="M325" i="19"/>
  <c r="M293" i="19"/>
  <c r="M261" i="19"/>
  <c r="M229" i="19"/>
  <c r="M197" i="19"/>
  <c r="M165" i="19"/>
  <c r="M133" i="19"/>
  <c r="M101" i="19"/>
  <c r="M69" i="19"/>
  <c r="M37" i="19"/>
  <c r="N628" i="19"/>
  <c r="N545" i="19"/>
  <c r="N212" i="19"/>
  <c r="N178" i="19"/>
  <c r="M178" i="19"/>
  <c r="N170" i="19"/>
  <c r="M170" i="19"/>
  <c r="N162" i="19"/>
  <c r="M162" i="19"/>
  <c r="N154" i="19"/>
  <c r="M154" i="19"/>
  <c r="N146" i="19"/>
  <c r="M146" i="19"/>
  <c r="N138" i="19"/>
  <c r="M138" i="19"/>
  <c r="N130" i="19"/>
  <c r="M130" i="19"/>
  <c r="N122" i="19"/>
  <c r="M122" i="19"/>
  <c r="N114" i="19"/>
  <c r="M114" i="19"/>
  <c r="N106" i="19"/>
  <c r="M106" i="19"/>
  <c r="N98" i="19"/>
  <c r="M98" i="19"/>
  <c r="N90" i="19"/>
  <c r="M90" i="19"/>
  <c r="N82" i="19"/>
  <c r="M82" i="19"/>
  <c r="N74" i="19"/>
  <c r="M74" i="19"/>
  <c r="N66" i="19"/>
  <c r="M66" i="19"/>
  <c r="N58" i="19"/>
  <c r="M58" i="19"/>
  <c r="N50" i="19"/>
  <c r="M50" i="19"/>
  <c r="N42" i="19"/>
  <c r="M42" i="19"/>
  <c r="N34" i="19"/>
  <c r="M34" i="19"/>
  <c r="N26" i="19"/>
  <c r="M26" i="19"/>
  <c r="M716" i="19"/>
  <c r="M708" i="19"/>
  <c r="M700" i="19"/>
  <c r="M692" i="19"/>
  <c r="M684" i="19"/>
  <c r="M676" i="19"/>
  <c r="M668" i="19"/>
  <c r="M660" i="19"/>
  <c r="M644" i="19"/>
  <c r="M636" i="19"/>
  <c r="M620" i="19"/>
  <c r="M612" i="19"/>
  <c r="M604" i="19"/>
  <c r="M596" i="19"/>
  <c r="M588" i="19"/>
  <c r="M580" i="19"/>
  <c r="M572" i="19"/>
  <c r="M556" i="19"/>
  <c r="M548" i="19"/>
  <c r="M540" i="19"/>
  <c r="M532" i="19"/>
  <c r="M511" i="19"/>
  <c r="N516" i="19"/>
  <c r="N388" i="19"/>
  <c r="N156" i="19"/>
  <c r="N529" i="19"/>
  <c r="M529" i="19"/>
  <c r="N521" i="19"/>
  <c r="M521" i="19"/>
  <c r="N513" i="19"/>
  <c r="M513" i="19"/>
  <c r="N505" i="19"/>
  <c r="M505" i="19"/>
  <c r="N497" i="19"/>
  <c r="M497" i="19"/>
  <c r="N489" i="19"/>
  <c r="M489" i="19"/>
  <c r="N481" i="19"/>
  <c r="M481" i="19"/>
  <c r="N473" i="19"/>
  <c r="M473" i="19"/>
  <c r="N465" i="19"/>
  <c r="M465" i="19"/>
  <c r="N457" i="19"/>
  <c r="M457" i="19"/>
  <c r="N449" i="19"/>
  <c r="M449" i="19"/>
  <c r="N441" i="19"/>
  <c r="M441" i="19"/>
  <c r="N433" i="19"/>
  <c r="M433" i="19"/>
  <c r="N425" i="19"/>
  <c r="M425" i="19"/>
  <c r="N417" i="19"/>
  <c r="M417" i="19"/>
  <c r="N409" i="19"/>
  <c r="M409" i="19"/>
  <c r="N401" i="19"/>
  <c r="M401" i="19"/>
  <c r="N393" i="19"/>
  <c r="M393" i="19"/>
  <c r="N385" i="19"/>
  <c r="M385" i="19"/>
  <c r="N377" i="19"/>
  <c r="M377" i="19"/>
  <c r="N369" i="19"/>
  <c r="M369" i="19"/>
  <c r="N361" i="19"/>
  <c r="M361" i="19"/>
  <c r="N353" i="19"/>
  <c r="M353" i="19"/>
  <c r="N345" i="19"/>
  <c r="M345" i="19"/>
  <c r="N337" i="19"/>
  <c r="M337" i="19"/>
  <c r="N329" i="19"/>
  <c r="M329" i="19"/>
  <c r="N321" i="19"/>
  <c r="M321" i="19"/>
  <c r="N313" i="19"/>
  <c r="M313" i="19"/>
  <c r="N305" i="19"/>
  <c r="M305" i="19"/>
  <c r="N297" i="19"/>
  <c r="M297" i="19"/>
  <c r="N289" i="19"/>
  <c r="M289" i="19"/>
  <c r="N281" i="19"/>
  <c r="M281" i="19"/>
  <c r="N273" i="19"/>
  <c r="M273" i="19"/>
  <c r="N265" i="19"/>
  <c r="M265" i="19"/>
  <c r="N257" i="19"/>
  <c r="M257" i="19"/>
  <c r="N249" i="19"/>
  <c r="M249" i="19"/>
  <c r="N241" i="19"/>
  <c r="M241" i="19"/>
  <c r="N233" i="19"/>
  <c r="M233" i="19"/>
  <c r="N225" i="19"/>
  <c r="M225" i="19"/>
  <c r="N217" i="19"/>
  <c r="M217" i="19"/>
  <c r="N209" i="19"/>
  <c r="M209" i="19"/>
  <c r="N201" i="19"/>
  <c r="M201" i="19"/>
  <c r="N193" i="19"/>
  <c r="M193" i="19"/>
  <c r="N185" i="19"/>
  <c r="M185" i="19"/>
  <c r="N177" i="19"/>
  <c r="M177" i="19"/>
  <c r="N169" i="19"/>
  <c r="M169" i="19"/>
  <c r="N161" i="19"/>
  <c r="M161" i="19"/>
  <c r="N153" i="19"/>
  <c r="M153" i="19"/>
  <c r="N145" i="19"/>
  <c r="M145" i="19"/>
  <c r="N137" i="19"/>
  <c r="M137" i="19"/>
  <c r="N129" i="19"/>
  <c r="M129" i="19"/>
  <c r="N121" i="19"/>
  <c r="M121" i="19"/>
  <c r="N113" i="19"/>
  <c r="M113" i="19"/>
  <c r="N105" i="19"/>
  <c r="M105" i="19"/>
  <c r="N97" i="19"/>
  <c r="M97" i="19"/>
  <c r="N89" i="19"/>
  <c r="M89" i="19"/>
  <c r="N81" i="19"/>
  <c r="M81" i="19"/>
  <c r="N73" i="19"/>
  <c r="M73" i="19"/>
  <c r="N65" i="19"/>
  <c r="M65" i="19"/>
  <c r="N57" i="19"/>
  <c r="M57" i="19"/>
  <c r="N49" i="19"/>
  <c r="M49" i="19"/>
  <c r="N41" i="19"/>
  <c r="M41" i="19"/>
  <c r="N33" i="19"/>
  <c r="M33" i="19"/>
  <c r="N25" i="19"/>
  <c r="M25" i="19"/>
  <c r="M715" i="19"/>
  <c r="M707" i="19"/>
  <c r="M699" i="19"/>
  <c r="M691" i="19"/>
  <c r="M683" i="19"/>
  <c r="M675" i="19"/>
  <c r="M667" i="19"/>
  <c r="M659" i="19"/>
  <c r="M651" i="19"/>
  <c r="M643" i="19"/>
  <c r="M635" i="19"/>
  <c r="M627" i="19"/>
  <c r="M619" i="19"/>
  <c r="M611" i="19"/>
  <c r="M603" i="19"/>
  <c r="M595" i="19"/>
  <c r="M587" i="19"/>
  <c r="M579" i="19"/>
  <c r="M571" i="19"/>
  <c r="M563" i="19"/>
  <c r="M555" i="19"/>
  <c r="M547" i="19"/>
  <c r="M539" i="19"/>
  <c r="M527" i="19"/>
  <c r="M487" i="19"/>
  <c r="M413" i="19"/>
  <c r="M381" i="19"/>
  <c r="M349" i="19"/>
  <c r="M317" i="19"/>
  <c r="M285" i="19"/>
  <c r="M253" i="19"/>
  <c r="M221" i="19"/>
  <c r="M189" i="19"/>
  <c r="M157" i="19"/>
  <c r="M125" i="19"/>
  <c r="M93" i="19"/>
  <c r="M61" i="19"/>
  <c r="M29" i="19"/>
  <c r="N609" i="19"/>
  <c r="N148" i="19"/>
  <c r="N528" i="19"/>
  <c r="M528" i="19"/>
  <c r="N520" i="19"/>
  <c r="M520" i="19"/>
  <c r="N512" i="19"/>
  <c r="M512" i="19"/>
  <c r="N504" i="19"/>
  <c r="M504" i="19"/>
  <c r="N496" i="19"/>
  <c r="M496" i="19"/>
  <c r="N488" i="19"/>
  <c r="M488" i="19"/>
  <c r="N480" i="19"/>
  <c r="M480" i="19"/>
  <c r="N472" i="19"/>
  <c r="M472" i="19"/>
  <c r="N464" i="19"/>
  <c r="M464" i="19"/>
  <c r="N456" i="19"/>
  <c r="M456" i="19"/>
  <c r="N448" i="19"/>
  <c r="M448" i="19"/>
  <c r="N440" i="19"/>
  <c r="M440" i="19"/>
  <c r="N432" i="19"/>
  <c r="M432" i="19"/>
  <c r="N424" i="19"/>
  <c r="M424" i="19"/>
  <c r="N416" i="19"/>
  <c r="M416" i="19"/>
  <c r="N408" i="19"/>
  <c r="M408" i="19"/>
  <c r="N400" i="19"/>
  <c r="M400" i="19"/>
  <c r="N392" i="19"/>
  <c r="M392" i="19"/>
  <c r="N384" i="19"/>
  <c r="M384" i="19"/>
  <c r="N376" i="19"/>
  <c r="M376" i="19"/>
  <c r="N368" i="19"/>
  <c r="M368" i="19"/>
  <c r="N360" i="19"/>
  <c r="M360" i="19"/>
  <c r="N352" i="19"/>
  <c r="M352" i="19"/>
  <c r="N344" i="19"/>
  <c r="M344" i="19"/>
  <c r="N336" i="19"/>
  <c r="M336" i="19"/>
  <c r="N328" i="19"/>
  <c r="M328" i="19"/>
  <c r="N320" i="19"/>
  <c r="M320" i="19"/>
  <c r="N312" i="19"/>
  <c r="M312" i="19"/>
  <c r="N304" i="19"/>
  <c r="M304" i="19"/>
  <c r="N296" i="19"/>
  <c r="M296" i="19"/>
  <c r="N288" i="19"/>
  <c r="M288" i="19"/>
  <c r="N280" i="19"/>
  <c r="M280" i="19"/>
  <c r="N272" i="19"/>
  <c r="M272" i="19"/>
  <c r="N264" i="19"/>
  <c r="M264" i="19"/>
  <c r="N256" i="19"/>
  <c r="M256" i="19"/>
  <c r="N248" i="19"/>
  <c r="M248" i="19"/>
  <c r="N240" i="19"/>
  <c r="M240" i="19"/>
  <c r="N232" i="19"/>
  <c r="M232" i="19"/>
  <c r="N224" i="19"/>
  <c r="M224" i="19"/>
  <c r="N216" i="19"/>
  <c r="M216" i="19"/>
  <c r="N208" i="19"/>
  <c r="M208" i="19"/>
  <c r="N200" i="19"/>
  <c r="M200" i="19"/>
  <c r="N192" i="19"/>
  <c r="M192" i="19"/>
  <c r="N184" i="19"/>
  <c r="M184" i="19"/>
  <c r="N176" i="19"/>
  <c r="M176" i="19"/>
  <c r="N168" i="19"/>
  <c r="M168" i="19"/>
  <c r="N160" i="19"/>
  <c r="M160" i="19"/>
  <c r="N152" i="19"/>
  <c r="M152" i="19"/>
  <c r="N144" i="19"/>
  <c r="M144" i="19"/>
  <c r="N136" i="19"/>
  <c r="M136" i="19"/>
  <c r="N128" i="19"/>
  <c r="M128" i="19"/>
  <c r="N120" i="19"/>
  <c r="M120" i="19"/>
  <c r="N112" i="19"/>
  <c r="M112" i="19"/>
  <c r="N104" i="19"/>
  <c r="M104" i="19"/>
  <c r="N96" i="19"/>
  <c r="M96" i="19"/>
  <c r="N88" i="19"/>
  <c r="M88" i="19"/>
  <c r="N80" i="19"/>
  <c r="M80" i="19"/>
  <c r="N72" i="19"/>
  <c r="M72" i="19"/>
  <c r="N64" i="19"/>
  <c r="M64" i="19"/>
  <c r="N56" i="19"/>
  <c r="M56" i="19"/>
  <c r="N48" i="19"/>
  <c r="M48" i="19"/>
  <c r="N40" i="19"/>
  <c r="M40" i="19"/>
  <c r="N32" i="19"/>
  <c r="M32" i="19"/>
  <c r="N24" i="19"/>
  <c r="M24" i="19"/>
  <c r="M463" i="19"/>
  <c r="N484" i="19"/>
  <c r="N348" i="19"/>
  <c r="N92" i="19"/>
  <c r="N447" i="19"/>
  <c r="M447" i="19"/>
  <c r="N439" i="19"/>
  <c r="M439" i="19"/>
  <c r="N431" i="19"/>
  <c r="M431" i="19"/>
  <c r="N423" i="19"/>
  <c r="M423" i="19"/>
  <c r="N415" i="19"/>
  <c r="M415" i="19"/>
  <c r="N407" i="19"/>
  <c r="M407" i="19"/>
  <c r="N399" i="19"/>
  <c r="M399" i="19"/>
  <c r="N391" i="19"/>
  <c r="M391" i="19"/>
  <c r="N383" i="19"/>
  <c r="M383" i="19"/>
  <c r="N375" i="19"/>
  <c r="M375" i="19"/>
  <c r="N367" i="19"/>
  <c r="M367" i="19"/>
  <c r="N359" i="19"/>
  <c r="M359" i="19"/>
  <c r="N351" i="19"/>
  <c r="M351" i="19"/>
  <c r="N343" i="19"/>
  <c r="M343" i="19"/>
  <c r="N335" i="19"/>
  <c r="M335" i="19"/>
  <c r="N327" i="19"/>
  <c r="M327" i="19"/>
  <c r="N319" i="19"/>
  <c r="M319" i="19"/>
  <c r="N311" i="19"/>
  <c r="M311" i="19"/>
  <c r="N303" i="19"/>
  <c r="M303" i="19"/>
  <c r="N295" i="19"/>
  <c r="M295" i="19"/>
  <c r="N287" i="19"/>
  <c r="M287" i="19"/>
  <c r="N279" i="19"/>
  <c r="M279" i="19"/>
  <c r="N271" i="19"/>
  <c r="M271" i="19"/>
  <c r="N263" i="19"/>
  <c r="M263" i="19"/>
  <c r="N255" i="19"/>
  <c r="M255" i="19"/>
  <c r="N247" i="19"/>
  <c r="M247" i="19"/>
  <c r="N239" i="19"/>
  <c r="M239" i="19"/>
  <c r="N231" i="19"/>
  <c r="M231" i="19"/>
  <c r="N223" i="19"/>
  <c r="M223" i="19"/>
  <c r="N215" i="19"/>
  <c r="M215" i="19"/>
  <c r="N207" i="19"/>
  <c r="M207" i="19"/>
  <c r="N199" i="19"/>
  <c r="M199" i="19"/>
  <c r="N191" i="19"/>
  <c r="M191" i="19"/>
  <c r="N183" i="19"/>
  <c r="M183" i="19"/>
  <c r="N175" i="19"/>
  <c r="M175" i="19"/>
  <c r="N167" i="19"/>
  <c r="M167" i="19"/>
  <c r="N159" i="19"/>
  <c r="M159" i="19"/>
  <c r="N151" i="19"/>
  <c r="M151" i="19"/>
  <c r="N143" i="19"/>
  <c r="M143" i="19"/>
  <c r="N135" i="19"/>
  <c r="M135" i="19"/>
  <c r="N127" i="19"/>
  <c r="M127" i="19"/>
  <c r="N119" i="19"/>
  <c r="M119" i="19"/>
  <c r="N111" i="19"/>
  <c r="M111" i="19"/>
  <c r="N103" i="19"/>
  <c r="M103" i="19"/>
  <c r="N95" i="19"/>
  <c r="M95" i="19"/>
  <c r="N87" i="19"/>
  <c r="M87" i="19"/>
  <c r="N79" i="19"/>
  <c r="M79" i="19"/>
  <c r="N71" i="19"/>
  <c r="M71" i="19"/>
  <c r="N63" i="19"/>
  <c r="M63" i="19"/>
  <c r="N55" i="19"/>
  <c r="M55" i="19"/>
  <c r="N47" i="19"/>
  <c r="M47" i="19"/>
  <c r="N39" i="19"/>
  <c r="M39" i="19"/>
  <c r="N31" i="19"/>
  <c r="M31" i="19"/>
  <c r="N23" i="19"/>
  <c r="M46" i="20" s="1"/>
  <c r="M23" i="19"/>
  <c r="L46" i="20" s="1"/>
  <c r="M713" i="19"/>
  <c r="M705" i="19"/>
  <c r="M697" i="19"/>
  <c r="M689" i="19"/>
  <c r="M681" i="19"/>
  <c r="M673" i="19"/>
  <c r="M665" i="19"/>
  <c r="M657" i="19"/>
  <c r="M649" i="19"/>
  <c r="M641" i="19"/>
  <c r="M625" i="19"/>
  <c r="M617" i="19"/>
  <c r="M601" i="19"/>
  <c r="M593" i="19"/>
  <c r="M585" i="19"/>
  <c r="M577" i="19"/>
  <c r="M561" i="19"/>
  <c r="M553" i="19"/>
  <c r="M537" i="19"/>
  <c r="M503" i="19"/>
  <c r="M405" i="19"/>
  <c r="M373" i="19"/>
  <c r="M341" i="19"/>
  <c r="M309" i="19"/>
  <c r="M277" i="19"/>
  <c r="M245" i="19"/>
  <c r="M213" i="19"/>
  <c r="M181" i="19"/>
  <c r="M149" i="19"/>
  <c r="M117" i="19"/>
  <c r="M85" i="19"/>
  <c r="M53" i="19"/>
  <c r="M21" i="19"/>
  <c r="N340" i="19"/>
  <c r="N84" i="19"/>
  <c r="M718" i="19"/>
  <c r="L51" i="20" s="1"/>
  <c r="N51" i="20" s="1"/>
  <c r="K28" i="20"/>
  <c r="N31" i="20"/>
  <c r="N57" i="20"/>
  <c r="K32" i="20"/>
  <c r="K20" i="20"/>
  <c r="K58" i="20"/>
  <c r="N18" i="20"/>
  <c r="N30" i="20"/>
  <c r="N39" i="20"/>
  <c r="N56" i="20"/>
  <c r="N63" i="20"/>
  <c r="N36" i="20"/>
  <c r="N52" i="20"/>
  <c r="N61" i="20"/>
  <c r="N44" i="20"/>
  <c r="N22" i="20"/>
  <c r="N60" i="20"/>
  <c r="K51" i="20"/>
  <c r="N14" i="20"/>
  <c r="N35" i="20"/>
  <c r="K18" i="20"/>
  <c r="K39" i="20"/>
  <c r="K56" i="20"/>
  <c r="N16" i="20"/>
  <c r="N28" i="20"/>
  <c r="N37" i="20"/>
  <c r="N53" i="20"/>
  <c r="K60" i="20"/>
  <c r="N20" i="20"/>
  <c r="N32" i="20"/>
  <c r="K30" i="20"/>
  <c r="K13" i="20"/>
  <c r="K21" i="20"/>
  <c r="N19" i="20"/>
  <c r="N40" i="20"/>
  <c r="K31" i="20"/>
  <c r="K19" i="20"/>
  <c r="K40" i="20"/>
  <c r="K57" i="20"/>
  <c r="N17" i="20"/>
  <c r="N29" i="20"/>
  <c r="N38" i="20"/>
  <c r="N54" i="20"/>
  <c r="K33" i="20"/>
  <c r="K59" i="20"/>
  <c r="K52" i="20"/>
  <c r="K15" i="20"/>
  <c r="K23" i="20"/>
  <c r="K36" i="20"/>
  <c r="K61" i="20"/>
  <c r="N21" i="20"/>
  <c r="N33" i="20"/>
  <c r="N59" i="20"/>
  <c r="K29" i="20"/>
  <c r="K54" i="20"/>
  <c r="K17" i="20"/>
  <c r="K38" i="20"/>
  <c r="N15" i="20"/>
  <c r="N23" i="20"/>
  <c r="J64" i="20"/>
  <c r="K14" i="20"/>
  <c r="K22" i="20"/>
  <c r="K35" i="20"/>
  <c r="K53" i="20"/>
  <c r="K16" i="20"/>
  <c r="K37" i="20"/>
  <c r="K63" i="20"/>
  <c r="M19" i="19"/>
  <c r="L13" i="20" s="1"/>
  <c r="N13" i="20" s="1"/>
  <c r="M719" i="19"/>
  <c r="L58" i="20" s="1"/>
  <c r="N58" i="20" s="1"/>
  <c r="N46" i="20" l="1"/>
  <c r="G71" i="20"/>
  <c r="I75" i="20"/>
  <c r="M64" i="20"/>
  <c r="J75" i="20"/>
  <c r="K64" i="20"/>
  <c r="G70" i="20" l="1"/>
  <c r="G72" i="20" s="1"/>
  <c r="N49" i="20"/>
  <c r="N64" i="20" s="1"/>
  <c r="L64" i="20"/>
</calcChain>
</file>

<file path=xl/sharedStrings.xml><?xml version="1.0" encoding="utf-8"?>
<sst xmlns="http://schemas.openxmlformats.org/spreadsheetml/2006/main" count="451" uniqueCount="157">
  <si>
    <t xml:space="preserve"> </t>
  </si>
  <si>
    <t>Ve Smečkách 33
110 00 Praha 1
tel: + 420 222 871 871
datová schránka: jn2aiqd</t>
  </si>
  <si>
    <t>Ve Smečkách 33</t>
  </si>
  <si>
    <t>110 00 Praha 1</t>
  </si>
  <si>
    <t>CELKEM</t>
  </si>
  <si>
    <t>Číslo výdaje dle NV</t>
  </si>
  <si>
    <t>1</t>
  </si>
  <si>
    <t>2</t>
  </si>
  <si>
    <t>3</t>
  </si>
  <si>
    <t>4</t>
  </si>
  <si>
    <t>5</t>
  </si>
  <si>
    <t>6</t>
  </si>
  <si>
    <t xml:space="preserve">Informativní přehled jednotlivých opatření, výdajů a cílů dle přílohy č. 5 k nařízení vlády č. 82/2023 Sb. </t>
  </si>
  <si>
    <t>Číslo opatření dle NV</t>
  </si>
  <si>
    <t xml:space="preserve">Název konkrétního výdaje </t>
  </si>
  <si>
    <t>Datum platby 
z provozního fondu</t>
  </si>
  <si>
    <t>Podkladový dokument</t>
  </si>
  <si>
    <t>Investiční výdaj 
bez DPH (Kč)</t>
  </si>
  <si>
    <t>Neinvestiční výdaj 
bez DPH (Kč)</t>
  </si>
  <si>
    <t>IČO členů 
využívající výdaj
(jednotlivá IČ oddělovat čárkou)</t>
  </si>
  <si>
    <t>Opatření</t>
  </si>
  <si>
    <r>
      <t>Odůvodnění nezbytnosti pořízení neinvestičních výdajů a jakým způsobem byl vybrán konečný dodavatel</t>
    </r>
    <r>
      <rPr>
        <sz val="10"/>
        <color indexed="26"/>
        <rFont val="Verdana"/>
        <family val="2"/>
        <charset val="238"/>
      </rPr>
      <t xml:space="preserve"> (k investičním výdajům se dokládá Příloha č. 10)</t>
    </r>
  </si>
  <si>
    <t>Opatření č. I.  Investice a výzkum</t>
  </si>
  <si>
    <t>Opatření č. II. Poradenství</t>
  </si>
  <si>
    <t>Opatření č. III. Environmentální opatření a opatření ke zmírnění klimatu</t>
  </si>
  <si>
    <t>Opatření č. V. Propagace a zvyšování spotřeby produktů</t>
  </si>
  <si>
    <t>Opatření č. VI. Kvalita produkce: zvyšování obchodní hodnoty a jakosti</t>
  </si>
  <si>
    <t>Opatření č. IV. Odbyt produkce: soustředění nabídky</t>
  </si>
  <si>
    <t>Opatření č. VII. Prevence a řízení rizik: pojištění produkce</t>
  </si>
  <si>
    <t>Podpora na investiční výdaj (Kč)</t>
  </si>
  <si>
    <t>Podpora na neinvestiční výdaj (Kč)</t>
  </si>
  <si>
    <t>* Uvést sledované cíle u jednotlivých výdajů v souladu se schváleným OPP</t>
  </si>
  <si>
    <r>
      <t>Sledovaný cíl dle čl. 46 NEPR 2021/2115</t>
    </r>
    <r>
      <rPr>
        <b/>
        <sz val="10"/>
        <color indexed="26"/>
        <rFont val="Calibri"/>
        <family val="2"/>
        <charset val="238"/>
      </rPr>
      <t>*</t>
    </r>
  </si>
  <si>
    <t>Sledovaný cíl dle čl. 12 NK 2022/126*</t>
  </si>
  <si>
    <t>Sledovaný cíl dle čl. 14 NK 2022/126*</t>
  </si>
  <si>
    <t>tel: + 420 222 871 871</t>
  </si>
  <si>
    <t>datová schránka: jn2aiqd</t>
  </si>
  <si>
    <t>ODVĚTVÍ OKRASNÝCH ROSTLIN</t>
  </si>
  <si>
    <t>I. Investice a výzkum</t>
  </si>
  <si>
    <t xml:space="preserve">Sledované cíle podle nařízení Evropského parlamentu a Rady (EU) 2021/2115 - čl. 46 písm. a), d), e), nebo f) </t>
  </si>
  <si>
    <t xml:space="preserve">Sledované cíle podle nařízení Komise v přenesené pravomoci (EU) 2022/126 (opatření související s agroenvironmentálně klimatickými cíli) - čl. 12 písm. d), nebo i)   </t>
  </si>
  <si>
    <t>1.</t>
  </si>
  <si>
    <t>2.</t>
  </si>
  <si>
    <t xml:space="preserve">Výdaje na pořízení softwarového vybavení </t>
  </si>
  <si>
    <t>3.</t>
  </si>
  <si>
    <t>Výdaje na pořízení technologií pro přípravu půdy a pěstebních substrátů</t>
  </si>
  <si>
    <t>4.</t>
  </si>
  <si>
    <t>Výdaje na pořízení technologií pro ošetřování a ochranu rostlin</t>
  </si>
  <si>
    <t>5.</t>
  </si>
  <si>
    <t>Výdaje na pořízení technologií pro sklizeň rostlin</t>
  </si>
  <si>
    <t>6.</t>
  </si>
  <si>
    <t>7.</t>
  </si>
  <si>
    <t>8.</t>
  </si>
  <si>
    <t>Výdaje na pořízení skleníků, fóliovníků a jejich vybavení včetně závlahy, topení, chlazení, ventilace, clon, osvětlení, pěstebních žlabů, HW a SW pro řízení klimatu, postřikovače, stroje pro čištění skleníku nebo výdaje na vybavení ploch s kontejnery</t>
  </si>
  <si>
    <t>9.</t>
  </si>
  <si>
    <t>Výdaje na budování systémů síťových a foliových krytů</t>
  </si>
  <si>
    <t>10.</t>
  </si>
  <si>
    <t>11.</t>
  </si>
  <si>
    <t>II. Poradenství</t>
  </si>
  <si>
    <t>Sledované cíle podle nařízení Evropského parlamentu a Rady (EU) 2021/2115 - čl. 46 písm. a) nebo d)</t>
  </si>
  <si>
    <t>Výdaje spojené se získáním odborných informací o dohledatelnosti produktů, vysokou kvalitou produkce, jejím udržením nebo zlepšením</t>
  </si>
  <si>
    <t>Výdaje spojené s předáním odborných informací, znalostí, osvědčených postupů do zemědělské praxe</t>
  </si>
  <si>
    <t>Výdaje spojené se vzděláváním a přednáškovou činností včetně pronájmu vzdělávacích prostor, výstavní plochy, sálu, ubytování, dopravy</t>
  </si>
  <si>
    <t>Výdaje spojené s bezpečností pracovního prostředí</t>
  </si>
  <si>
    <t>III. Environmentální opatření a opatření ke zmírnění klimatu</t>
  </si>
  <si>
    <t xml:space="preserve">Sledované cíle podle nařízení Evropského parlamentu a Rady (EU) 2021/2115 - čl. 46 písm. a), e), nebo f) </t>
  </si>
  <si>
    <t>Sledované cíle podle nařízení Komise v přenesené pravomoci (EU) 2022/126 (opatření související s agroenvironmentálně klimatickými cíli) - čl. 12 písm. c), e) nebo i)</t>
  </si>
  <si>
    <t>Zvláštní výdaje na přípravky na biologickou ochranu rostlin včetně výživy pro predátory a přípravků na přírodní bázi ve výši 97,79 % z fakturované částky</t>
  </si>
  <si>
    <t>Zvláštní výdaje spojené s roubováním rostlin pro produkci ve venkovních a krytých podmínkách ve výši rozdílu mezi neroubovanými rostlinami a roubovanými rostlinami; způsobilým výdajem je výhradně samotné roubování rostlin</t>
  </si>
  <si>
    <t>Výdaje na služby spojené s vakcinací rostlin proti původcům rostlinných viróz</t>
  </si>
  <si>
    <t>Sledované cíle podle nařízení Evropského parlamentu a Rady (EU) 2021/2115 - čl. 46 písm. b)</t>
  </si>
  <si>
    <t>Výdaje spojené s úpravou nebo vybudováním skladovacích a manipulačních prostor</t>
  </si>
  <si>
    <t>Pronájem nebo pacht skladovacích a manipulačních prostor jako účelná náhrada výstavby nových skladů</t>
  </si>
  <si>
    <t xml:space="preserve">V. Propagace a zvyšování spotřeby produktů </t>
  </si>
  <si>
    <t xml:space="preserve">Sledované cíle podle nařízení Evropského parlamentu a Rady (EU) 2021/2115 - čl. 46 písm. h) </t>
  </si>
  <si>
    <t>Sledované cíle podle nařízení Komise v přenesené pravomoci (EU) 2022/126 (opatření související s propagací, komunikací a marketingem) - čl. 14 písm. a), b), c) nebo f)</t>
  </si>
  <si>
    <t xml:space="preserve">Výdaje spojené se zlepšením úrovně odbytu a uvádění zboží na trh včetně propagačních a marketingových aktivit </t>
  </si>
  <si>
    <t>Výdaje spojené s přímým marketingem</t>
  </si>
  <si>
    <t>Sledované cíle podle nařízení Evropského parlamentu a Rady (EU) 2021/2115 - čl. 46 písm. a) nebo g)</t>
  </si>
  <si>
    <t>Zvláštní výdaje spojené s monitoringem kvality produkce ve výši 100 % z fakturované částky</t>
  </si>
  <si>
    <t>Zvláštní výdaje související se zavedením a prováděním certifikace produktů a s certifikací procesu řízení ve výši 100 % z fakturované částky</t>
  </si>
  <si>
    <t>VII. Prevence a řízení rizik: pojištění produkce</t>
  </si>
  <si>
    <t>Sledované cíle podle nařízení Evropského parlamentu a Rady (EU) 2021/2115 - čl. 46 písm. j)</t>
  </si>
  <si>
    <t>Příloha č. 5 - Přehled uplatňovaných výdajů
(OP okrasné rostliny)</t>
  </si>
  <si>
    <t>I.</t>
  </si>
  <si>
    <t>II.</t>
  </si>
  <si>
    <t>III.</t>
  </si>
  <si>
    <t>IV.</t>
  </si>
  <si>
    <t>VI.</t>
  </si>
  <si>
    <t>VII.</t>
  </si>
  <si>
    <t>Procenta</t>
  </si>
  <si>
    <t>50 %</t>
  </si>
  <si>
    <t>60 %</t>
  </si>
  <si>
    <t>V.</t>
  </si>
  <si>
    <r>
      <t>Příloha č. 5 - Přehled uplatňovaných výdajů</t>
    </r>
    <r>
      <rPr>
        <sz val="13"/>
        <color rgb="FF044628"/>
        <rFont val="Verdana"/>
        <family val="2"/>
        <charset val="238"/>
      </rPr>
      <t xml:space="preserve">
</t>
    </r>
    <r>
      <rPr>
        <sz val="14"/>
        <color rgb="FF044628"/>
        <rFont val="Verdana"/>
        <family val="2"/>
        <charset val="238"/>
      </rPr>
      <t>(OP okrasné rostliny)</t>
    </r>
  </si>
  <si>
    <t>Číslo výdaje 
dle NV</t>
  </si>
  <si>
    <t>Investiční výdaje (Kč)</t>
  </si>
  <si>
    <t>Neinvestiční výdaje (Kč)</t>
  </si>
  <si>
    <t>Celkem (Kč)</t>
  </si>
  <si>
    <t>Podpora na
investiční výdaje (Kč)</t>
  </si>
  <si>
    <t>Podpora na 
neinvestiční výdaje (Kč)</t>
  </si>
  <si>
    <t>Podpora celkem (Kč)</t>
  </si>
  <si>
    <r>
      <t xml:space="preserve">Název výdaje dle NV 
</t>
    </r>
    <r>
      <rPr>
        <sz val="10"/>
        <color rgb="FF044628"/>
        <rFont val="Verdana"/>
        <family val="2"/>
        <charset val="238"/>
      </rPr>
      <t>(vyplní se automaticky)</t>
    </r>
  </si>
  <si>
    <t>1. Identifikační číslo žadatele</t>
  </si>
  <si>
    <t xml:space="preserve">2. Přehled uplatňovaných výdajů </t>
  </si>
  <si>
    <t>a)</t>
  </si>
  <si>
    <t>b)</t>
  </si>
  <si>
    <t>d)</t>
  </si>
  <si>
    <t>e)</t>
  </si>
  <si>
    <t>f)</t>
  </si>
  <si>
    <t>g)</t>
  </si>
  <si>
    <t>h)</t>
  </si>
  <si>
    <t>j)</t>
  </si>
  <si>
    <t>c)</t>
  </si>
  <si>
    <t>i)</t>
  </si>
  <si>
    <t>3. Soupis opatření a výdajů</t>
  </si>
  <si>
    <t>4. Soupis podpory</t>
  </si>
  <si>
    <t>Požadovaná podpora (Kč)</t>
  </si>
  <si>
    <t>Celkem</t>
  </si>
  <si>
    <t>% podpory dle čl. 68 NEPR 2021/2115</t>
  </si>
  <si>
    <t>% podpory dle čl. 68 NEPR 2021/2115</t>
  </si>
  <si>
    <t>Výdaje na pořízení výpočetní techniky</t>
  </si>
  <si>
    <t>Výdaje na pořízení techniky pro dopravu v rámci organizace producentů</t>
  </si>
  <si>
    <t>Výdaje na výzkumnou činnost a podporu inovativních metod produkce rostlin</t>
  </si>
  <si>
    <t>Výdaje na pořízení závlahových technologií včetně příslušenství (kapková závlaha, mikropostřik, závlahové systémy s uzavřeným oběhem vody, mobilní závlah. zařízení, záplavové stoly, nádrže na závlah. vodu, systémy na filtraci, úpravu a desinfekci vody</t>
  </si>
  <si>
    <t>Výdaje na pořízení dodatečné nástavby nákladních vozů vybavené chladícími boxy nebo regulovanou atmosférou</t>
  </si>
  <si>
    <t>Výdaje na pořízení expedičních vozíků</t>
  </si>
  <si>
    <t>Výdaje spojené se splácením jistiny úvěru a leasingu na pořízení investic do hmotných aktiv, očištěné o provozní náklady a úroky</t>
  </si>
  <si>
    <t>Personální výdaje související s prováděním tohoto opatření</t>
  </si>
  <si>
    <t>Správní výdaje související s prováděním tohoto opatření</t>
  </si>
  <si>
    <t>12.</t>
  </si>
  <si>
    <t>13.</t>
  </si>
  <si>
    <t>14.</t>
  </si>
  <si>
    <t>15.</t>
  </si>
  <si>
    <t>Výdaje spojené se získáním odborných informací o šetrných způsobech pěstování rostlin, včetně oblasti ekologické a integrované produkce, kontroly chorob a škůdců, včetně sklizně, posklizňové úpravy, skladování</t>
  </si>
  <si>
    <t>Zvláštní výdaje na netkané textilie na pokrytí porostu ve výši 93,67 % z fakturované částky</t>
  </si>
  <si>
    <t>Zvláštní výdaje na zajištění služby týkající se zavedení a provozu vratných obalů včetně pronájmu expedičních vozíků ve výši 86,49 % z fakturované částky</t>
  </si>
  <si>
    <t>Zvláštní výdaje na zavedení a provoz biologicky rozložitelných obalů a kontejnerů (květináčů) ve výši 100 % z fakturované částky</t>
  </si>
  <si>
    <t>Zvláštní výdaje na monitoring škůdců pomocí signalizačních pásek a lapačů, feromonových lapačů, lepových desek nebo pásů, UV lamp, odparníků ve výši 85,40 % z fakturované částky</t>
  </si>
  <si>
    <t>IV. Odbyt produkce (soustředění nabídky)</t>
  </si>
  <si>
    <t>Výdaje spojené s pořízením zařízení pro posklizňovou úpravu, třídění nebo balení produkce</t>
  </si>
  <si>
    <t>Výdaje spojené se zlepšením úrovně uvádění produkce na trh a zvyšováním koncentrace jejich nabídky</t>
  </si>
  <si>
    <t>Výdaje spojené se zvýšením přidané hodnoty produkce</t>
  </si>
  <si>
    <t>Výdaje spojené s propagací včetně propagace způsobů pěstování okrasných rostlin nebo školkařských výpěstků</t>
  </si>
  <si>
    <t>VI. Kvalita produkce (zvyšování obchodní hodnoty a jakosti)</t>
  </si>
  <si>
    <t>Výdaje spojené se zlepšením a udržením vysoké kvality produkce</t>
  </si>
  <si>
    <t>Výdaje spojené s pořízením zařízení zvyšujících hygienu a kvalitu skladovacích prostor</t>
  </si>
  <si>
    <t>Výdaje spojené s pořízením zařízení prodlužující trvanlivost produkce</t>
  </si>
  <si>
    <t>Výdaje spojené s pojištěním sklizně a produkce pro uznané produkty v případě ztrát v důsledku přírodních katastrof, nepříznivých klimatických jevů a napadení chorobami nebo škůdci do výše 80 % celkové podpory z veřejných prostředků</t>
  </si>
  <si>
    <t>12</t>
  </si>
  <si>
    <t>13</t>
  </si>
  <si>
    <t>14</t>
  </si>
  <si>
    <t>15</t>
  </si>
  <si>
    <t>7</t>
  </si>
  <si>
    <t>8</t>
  </si>
  <si>
    <t>9</t>
  </si>
  <si>
    <t>S1080058.03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</si>
</sst>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_-* #,##0.00\ _K_č_-;\-* #,##0.00\ _K_č_-;_-* &quot;-&quot;??\ _K_č_-;_-@_-"/>
    <numFmt numFmtId="166" formatCode="#,##0.00\ &quot;Kč&quot;"/>
    <numFmt numFmtId="167" formatCode="#,###.00;\-#.##00;\-"/>
  </numFmts>
  <fonts count="4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Verdana"/>
      <family val="2"/>
    </font>
    <font>
      <b/>
      <sz val="10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b/>
      <sz val="11"/>
      <color indexed="26"/>
      <name val="Verdana"/>
      <family val="2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color indexed="26"/>
      <name val="Verdana"/>
      <family val="2"/>
    </font>
    <font>
      <sz val="10"/>
      <color indexed="26"/>
      <name val="Verdana"/>
      <family val="2"/>
    </font>
    <font>
      <sz val="11"/>
      <color indexed="26"/>
      <name val="Verdana"/>
      <family val="2"/>
    </font>
    <font>
      <b/>
      <sz val="10"/>
      <name val="Arial CE"/>
      <charset val="238"/>
    </font>
    <font>
      <sz val="10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b/>
      <sz val="9"/>
      <color rgb="FF044628"/>
      <name val="Verdana"/>
      <family val="2"/>
      <charset val="238"/>
    </font>
    <font>
      <b/>
      <sz val="11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indexed="26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14"/>
      <color indexed="26"/>
      <name val="Verdana"/>
      <family val="2"/>
      <charset val="238"/>
    </font>
    <font>
      <b/>
      <sz val="11"/>
      <color rgb="FFFF0000"/>
      <name val="Verdana"/>
      <family val="2"/>
    </font>
    <font>
      <b/>
      <sz val="10"/>
      <color indexed="26"/>
      <name val="Calibri"/>
      <family val="2"/>
      <charset val="238"/>
    </font>
    <font>
      <sz val="10"/>
      <color rgb="FF044628"/>
      <name val="Verdana"/>
      <family val="2"/>
      <charset val="238"/>
    </font>
    <font>
      <sz val="11"/>
      <color rgb="FF044628"/>
      <name val="Verdana"/>
      <family val="2"/>
    </font>
    <font>
      <sz val="10"/>
      <color rgb="FF044628"/>
      <name val="Verdana"/>
      <family val="2"/>
    </font>
    <font>
      <sz val="13"/>
      <color indexed="26"/>
      <name val="Verdana"/>
      <family val="2"/>
    </font>
    <font>
      <sz val="14"/>
      <color indexed="26"/>
      <name val="Verdana"/>
      <family val="2"/>
      <charset val="238"/>
    </font>
    <font>
      <b/>
      <sz val="11"/>
      <color rgb="FF044628"/>
      <name val="Verdana"/>
      <family val="2"/>
      <charset val="238"/>
    </font>
    <font>
      <sz val="8"/>
      <color rgb="FF044628"/>
      <name val="Verdana"/>
      <family val="2"/>
      <charset val="238"/>
    </font>
    <font>
      <sz val="10"/>
      <color indexed="26"/>
      <name val="Arial CE"/>
      <charset val="238"/>
    </font>
    <font>
      <b/>
      <sz val="10"/>
      <color indexed="26"/>
      <name val="Arial CE"/>
      <charset val="238"/>
    </font>
    <font>
      <sz val="8"/>
      <name val="Arial CE"/>
      <charset val="238"/>
    </font>
    <font>
      <sz val="8"/>
      <color indexed="26"/>
      <name val="Arial CE"/>
      <charset val="238"/>
    </font>
    <font>
      <sz val="13"/>
      <color rgb="FF044628"/>
      <name val="Verdana"/>
      <family val="2"/>
      <charset val="238"/>
    </font>
    <font>
      <sz val="10"/>
      <color theme="1"/>
      <name val="Verdana"/>
      <family val="2"/>
      <charset val="238"/>
    </font>
    <font>
      <sz val="14"/>
      <color rgb="FF044628"/>
      <name val="Verdana"/>
      <family val="2"/>
      <charset val="238"/>
    </font>
    <font>
      <strike/>
      <sz val="11"/>
      <color rgb="FF044628"/>
      <name val="Verdana"/>
      <family val="2"/>
      <charset val="238"/>
    </font>
    <font>
      <sz val="8"/>
      <color rgb="FF044628"/>
      <name val="Verdana"/>
      <family val="2"/>
    </font>
    <font>
      <b/>
      <sz val="11"/>
      <name val="Verdana"/>
      <family val="2"/>
      <charset val="238"/>
    </font>
    <font>
      <b/>
      <sz val="11"/>
      <color rgb="FF044628"/>
      <name val="Verdana"/>
      <family val="2"/>
    </font>
    <font>
      <b/>
      <sz val="10"/>
      <color rgb="FF044628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rgb="FFE5ECE9"/>
        <bgColor indexed="64"/>
      </patternFill>
    </fill>
  </fills>
  <borders count="66">
    <border>
      <left/>
      <right/>
      <top/>
      <bottom/>
      <diagonal/>
    </border>
    <border>
      <left style="thin">
        <color indexed="2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5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25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6"/>
      </bottom>
      <diagonal/>
    </border>
    <border>
      <left style="medium">
        <color rgb="FF044628"/>
      </left>
      <right/>
      <top style="medium">
        <color rgb="FF044628"/>
      </top>
      <bottom/>
      <diagonal/>
    </border>
    <border>
      <left/>
      <right/>
      <top style="medium">
        <color rgb="FF044628"/>
      </top>
      <bottom/>
      <diagonal/>
    </border>
    <border>
      <left/>
      <right style="thin">
        <color indexed="25"/>
      </right>
      <top style="medium">
        <color rgb="FF044628"/>
      </top>
      <bottom/>
      <diagonal/>
    </border>
    <border>
      <left style="thin">
        <color indexed="25"/>
      </left>
      <right/>
      <top style="medium">
        <color rgb="FF044628"/>
      </top>
      <bottom/>
      <diagonal/>
    </border>
    <border>
      <left/>
      <right style="thin">
        <color rgb="FF9BB5A5"/>
      </right>
      <top style="medium">
        <color rgb="FF044628"/>
      </top>
      <bottom/>
      <diagonal/>
    </border>
    <border>
      <left style="thin">
        <color rgb="FF9BB5A5"/>
      </left>
      <right/>
      <top style="medium">
        <color rgb="FF044628"/>
      </top>
      <bottom/>
      <diagonal/>
    </border>
    <border>
      <left/>
      <right style="medium">
        <color rgb="FF044628"/>
      </right>
      <top style="medium">
        <color rgb="FF044628"/>
      </top>
      <bottom/>
      <diagonal/>
    </border>
    <border>
      <left style="medium">
        <color rgb="FF044628"/>
      </left>
      <right/>
      <top/>
      <bottom/>
      <diagonal/>
    </border>
    <border>
      <left/>
      <right style="thin">
        <color rgb="FF9BB5A5"/>
      </right>
      <top/>
      <bottom/>
      <diagonal/>
    </border>
    <border>
      <left style="thin">
        <color rgb="FF9BB5A5"/>
      </left>
      <right/>
      <top/>
      <bottom/>
      <diagonal/>
    </border>
    <border>
      <left/>
      <right style="medium">
        <color rgb="FF044628"/>
      </right>
      <top/>
      <bottom/>
      <diagonal/>
    </border>
    <border>
      <left/>
      <right/>
      <top/>
      <bottom style="thin">
        <color indexed="25"/>
      </bottom>
      <diagonal/>
    </border>
    <border>
      <left/>
      <right/>
      <top/>
      <bottom style="thin">
        <color rgb="FF9BB5A5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/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thin">
        <color rgb="FF9BB5A5"/>
      </left>
      <right/>
      <top style="thin">
        <color rgb="FF9BB5A5"/>
      </top>
      <bottom style="thin">
        <color rgb="FF9BB5A5"/>
      </bottom>
      <diagonal/>
    </border>
    <border>
      <left/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9" fillId="0" borderId="0"/>
    <xf numFmtId="0" fontId="1" fillId="0" borderId="0"/>
  </cellStyleXfs>
  <cellXfs count="258">
    <xf numFmtId="0" fontId="0" fillId="0" borderId="0" xfId="0"/>
    <xf numFmtId="0" fontId="3" fillId="2" borderId="0" xfId="0" applyFont="1" applyFill="1"/>
    <xf numFmtId="0" fontId="3" fillId="4" borderId="0" xfId="0" applyFont="1" applyFill="1"/>
    <xf numFmtId="0" fontId="3" fillId="0" borderId="0" xfId="0" applyFont="1"/>
    <xf numFmtId="0" fontId="6" fillId="4" borderId="0" xfId="0" applyFont="1" applyFill="1"/>
    <xf numFmtId="0" fontId="12" fillId="4" borderId="0" xfId="3" applyFont="1" applyFill="1"/>
    <xf numFmtId="0" fontId="12" fillId="4" borderId="4" xfId="3" applyFont="1" applyFill="1" applyBorder="1"/>
    <xf numFmtId="0" fontId="15" fillId="2" borderId="0" xfId="0" applyFont="1" applyFill="1"/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right"/>
    </xf>
    <xf numFmtId="49" fontId="3" fillId="4" borderId="0" xfId="0" applyNumberFormat="1" applyFont="1" applyFill="1" applyAlignment="1">
      <alignment horizontal="right"/>
    </xf>
    <xf numFmtId="0" fontId="3" fillId="5" borderId="0" xfId="0" applyFont="1" applyFill="1"/>
    <xf numFmtId="166" fontId="8" fillId="2" borderId="0" xfId="0" applyNumberFormat="1" applyFont="1" applyFill="1" applyAlignment="1">
      <alignment horizontal="right"/>
    </xf>
    <xf numFmtId="0" fontId="3" fillId="4" borderId="0" xfId="0" applyFont="1" applyFill="1" applyProtection="1">
      <protection hidden="1"/>
    </xf>
    <xf numFmtId="0" fontId="4" fillId="4" borderId="0" xfId="0" applyFont="1" applyFill="1" applyProtection="1">
      <protection hidden="1"/>
    </xf>
    <xf numFmtId="0" fontId="3" fillId="0" borderId="0" xfId="0" applyFont="1" applyProtection="1">
      <protection hidden="1"/>
    </xf>
    <xf numFmtId="49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0" fontId="3" fillId="2" borderId="0" xfId="0" applyFont="1" applyFill="1" applyProtection="1">
      <protection hidden="1"/>
    </xf>
    <xf numFmtId="0" fontId="8" fillId="2" borderId="0" xfId="0" applyFont="1" applyFill="1" applyProtection="1">
      <protection hidden="1"/>
    </xf>
    <xf numFmtId="0" fontId="6" fillId="4" borderId="0" xfId="0" applyFont="1" applyFill="1" applyProtection="1">
      <protection hidden="1"/>
    </xf>
    <xf numFmtId="0" fontId="6" fillId="0" borderId="0" xfId="0" applyFont="1" applyProtection="1">
      <protection hidden="1"/>
    </xf>
    <xf numFmtId="49" fontId="9" fillId="0" borderId="0" xfId="0" applyNumberFormat="1" applyFont="1" applyAlignment="1" applyProtection="1">
      <alignment vertical="center" wrapText="1"/>
      <protection hidden="1"/>
    </xf>
    <xf numFmtId="164" fontId="10" fillId="0" borderId="0" xfId="0" applyNumberFormat="1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horizontal="left"/>
      <protection hidden="1"/>
    </xf>
    <xf numFmtId="0" fontId="5" fillId="4" borderId="0" xfId="0" applyFont="1" applyFill="1" applyProtection="1">
      <protection hidden="1"/>
    </xf>
    <xf numFmtId="0" fontId="5" fillId="2" borderId="0" xfId="0" applyFont="1" applyFill="1" applyProtection="1">
      <protection hidden="1"/>
    </xf>
    <xf numFmtId="164" fontId="10" fillId="0" borderId="0" xfId="0" applyNumberFormat="1" applyFont="1" applyProtection="1">
      <protection hidden="1"/>
    </xf>
    <xf numFmtId="49" fontId="3" fillId="4" borderId="0" xfId="0" applyNumberFormat="1" applyFont="1" applyFill="1" applyAlignment="1">
      <alignment horizontal="left"/>
    </xf>
    <xf numFmtId="166" fontId="3" fillId="4" borderId="0" xfId="0" applyNumberFormat="1" applyFont="1" applyFill="1" applyAlignment="1">
      <alignment horizontal="right"/>
    </xf>
    <xf numFmtId="49" fontId="3" fillId="4" borderId="0" xfId="0" applyNumberFormat="1" applyFont="1" applyFill="1"/>
    <xf numFmtId="0" fontId="3" fillId="4" borderId="12" xfId="0" applyFont="1" applyFill="1" applyBorder="1" applyProtection="1">
      <protection hidden="1"/>
    </xf>
    <xf numFmtId="0" fontId="3" fillId="4" borderId="13" xfId="0" applyFont="1" applyFill="1" applyBorder="1" applyProtection="1">
      <protection hidden="1"/>
    </xf>
    <xf numFmtId="0" fontId="3" fillId="4" borderId="15" xfId="0" applyFont="1" applyFill="1" applyBorder="1" applyProtection="1">
      <protection hidden="1"/>
    </xf>
    <xf numFmtId="0" fontId="3" fillId="2" borderId="16" xfId="0" applyFont="1" applyFill="1" applyBorder="1" applyProtection="1">
      <protection hidden="1"/>
    </xf>
    <xf numFmtId="0" fontId="6" fillId="7" borderId="0" xfId="0" applyFont="1" applyFill="1" applyProtection="1">
      <protection hidden="1"/>
    </xf>
    <xf numFmtId="0" fontId="3" fillId="2" borderId="17" xfId="0" applyFont="1" applyFill="1" applyBorder="1" applyProtection="1">
      <protection hidden="1"/>
    </xf>
    <xf numFmtId="0" fontId="3" fillId="2" borderId="18" xfId="0" applyFont="1" applyFill="1" applyBorder="1" applyProtection="1">
      <protection hidden="1"/>
    </xf>
    <xf numFmtId="0" fontId="6" fillId="7" borderId="19" xfId="0" applyFont="1" applyFill="1" applyBorder="1" applyProtection="1">
      <protection hidden="1"/>
    </xf>
    <xf numFmtId="0" fontId="8" fillId="2" borderId="19" xfId="0" applyFont="1" applyFill="1" applyBorder="1" applyProtection="1">
      <protection hidden="1"/>
    </xf>
    <xf numFmtId="0" fontId="3" fillId="4" borderId="12" xfId="0" applyFont="1" applyFill="1" applyBorder="1"/>
    <xf numFmtId="0" fontId="3" fillId="4" borderId="13" xfId="0" applyFont="1" applyFill="1" applyBorder="1"/>
    <xf numFmtId="0" fontId="3" fillId="4" borderId="13" xfId="0" applyFont="1" applyFill="1" applyBorder="1" applyAlignment="1">
      <alignment horizontal="right"/>
    </xf>
    <xf numFmtId="49" fontId="3" fillId="4" borderId="13" xfId="0" applyNumberFormat="1" applyFont="1" applyFill="1" applyBorder="1" applyAlignment="1">
      <alignment horizontal="right"/>
    </xf>
    <xf numFmtId="49" fontId="3" fillId="4" borderId="13" xfId="0" applyNumberFormat="1" applyFont="1" applyFill="1" applyBorder="1" applyAlignment="1">
      <alignment horizontal="left"/>
    </xf>
    <xf numFmtId="0" fontId="3" fillId="4" borderId="15" xfId="0" applyFont="1" applyFill="1" applyBorder="1"/>
    <xf numFmtId="0" fontId="3" fillId="5" borderId="16" xfId="0" applyFont="1" applyFill="1" applyBorder="1"/>
    <xf numFmtId="0" fontId="3" fillId="5" borderId="0" xfId="0" applyFont="1" applyFill="1" applyAlignment="1">
      <alignment horizontal="right"/>
    </xf>
    <xf numFmtId="49" fontId="3" fillId="5" borderId="0" xfId="0" applyNumberFormat="1" applyFont="1" applyFill="1" applyAlignment="1">
      <alignment horizontal="right"/>
    </xf>
    <xf numFmtId="49" fontId="3" fillId="5" borderId="0" xfId="0" applyNumberFormat="1" applyFont="1" applyFill="1" applyAlignment="1">
      <alignment horizontal="left"/>
    </xf>
    <xf numFmtId="49" fontId="3" fillId="6" borderId="0" xfId="0" applyNumberFormat="1" applyFont="1" applyFill="1" applyAlignment="1">
      <alignment horizontal="left"/>
    </xf>
    <xf numFmtId="166" fontId="3" fillId="6" borderId="0" xfId="0" applyNumberFormat="1" applyFont="1" applyFill="1" applyAlignment="1">
      <alignment horizontal="right"/>
    </xf>
    <xf numFmtId="49" fontId="3" fillId="6" borderId="0" xfId="0" applyNumberFormat="1" applyFont="1" applyFill="1" applyAlignment="1">
      <alignment horizontal="right"/>
    </xf>
    <xf numFmtId="49" fontId="3" fillId="6" borderId="0" xfId="0" applyNumberFormat="1" applyFont="1" applyFill="1"/>
    <xf numFmtId="49" fontId="6" fillId="6" borderId="0" xfId="0" applyNumberFormat="1" applyFont="1" applyFill="1"/>
    <xf numFmtId="0" fontId="6" fillId="6" borderId="17" xfId="0" applyFont="1" applyFill="1" applyBorder="1"/>
    <xf numFmtId="0" fontId="3" fillId="2" borderId="16" xfId="0" applyFont="1" applyFill="1" applyBorder="1"/>
    <xf numFmtId="0" fontId="6" fillId="7" borderId="0" xfId="0" applyFont="1" applyFill="1"/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0" fontId="3" fillId="2" borderId="17" xfId="0" applyFont="1" applyFill="1" applyBorder="1"/>
    <xf numFmtId="0" fontId="18" fillId="2" borderId="12" xfId="0" applyFont="1" applyFill="1" applyBorder="1" applyAlignment="1" applyProtection="1">
      <alignment horizontal="center" vertical="center"/>
      <protection hidden="1"/>
    </xf>
    <xf numFmtId="0" fontId="18" fillId="2" borderId="13" xfId="0" applyFont="1" applyFill="1" applyBorder="1" applyProtection="1">
      <protection hidden="1"/>
    </xf>
    <xf numFmtId="0" fontId="18" fillId="2" borderId="20" xfId="0" applyFont="1" applyFill="1" applyBorder="1" applyProtection="1">
      <protection hidden="1"/>
    </xf>
    <xf numFmtId="166" fontId="24" fillId="2" borderId="0" xfId="0" applyNumberFormat="1" applyFont="1" applyFill="1" applyAlignment="1">
      <alignment horizontal="right" wrapText="1"/>
    </xf>
    <xf numFmtId="165" fontId="16" fillId="8" borderId="26" xfId="0" applyNumberFormat="1" applyFont="1" applyFill="1" applyBorder="1" applyAlignment="1" applyProtection="1">
      <alignment horizontal="center" vertical="center" wrapText="1"/>
      <protection hidden="1"/>
    </xf>
    <xf numFmtId="165" fontId="20" fillId="8" borderId="27" xfId="0" applyNumberFormat="1" applyFont="1" applyFill="1" applyBorder="1" applyAlignment="1" applyProtection="1">
      <alignment horizontal="center" vertical="center" wrapText="1"/>
      <protection hidden="1"/>
    </xf>
    <xf numFmtId="49" fontId="17" fillId="8" borderId="12" xfId="0" applyNumberFormat="1" applyFont="1" applyFill="1" applyBorder="1" applyAlignment="1" applyProtection="1">
      <alignment horizontal="center" vertical="center" wrapText="1"/>
      <protection hidden="1"/>
    </xf>
    <xf numFmtId="165" fontId="16" fillId="8" borderId="28" xfId="0" applyNumberFormat="1" applyFont="1" applyFill="1" applyBorder="1" applyAlignment="1" applyProtection="1">
      <alignment horizontal="center" vertical="center" wrapText="1"/>
      <protection hidden="1"/>
    </xf>
    <xf numFmtId="0" fontId="7" fillId="4" borderId="14" xfId="0" applyFont="1" applyFill="1" applyBorder="1" applyAlignment="1" applyProtection="1">
      <alignment horizontal="left" vertical="center" wrapText="1" indent="2"/>
      <protection hidden="1"/>
    </xf>
    <xf numFmtId="0" fontId="7" fillId="4" borderId="13" xfId="0" applyFont="1" applyFill="1" applyBorder="1" applyAlignment="1" applyProtection="1">
      <alignment horizontal="left" vertical="center" wrapText="1" indent="2"/>
      <protection hidden="1"/>
    </xf>
    <xf numFmtId="0" fontId="6" fillId="2" borderId="0" xfId="0" applyFont="1" applyFill="1"/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0" fontId="29" fillId="2" borderId="0" xfId="0" applyFont="1" applyFill="1"/>
    <xf numFmtId="0" fontId="6" fillId="0" borderId="0" xfId="0" applyFont="1"/>
    <xf numFmtId="0" fontId="12" fillId="0" borderId="0" xfId="2" applyFont="1"/>
    <xf numFmtId="0" fontId="12" fillId="2" borderId="0" xfId="0" applyFont="1" applyFill="1"/>
    <xf numFmtId="49" fontId="13" fillId="2" borderId="0" xfId="0" applyNumberFormat="1" applyFont="1" applyFill="1"/>
    <xf numFmtId="0" fontId="7" fillId="2" borderId="0" xfId="0" applyFont="1" applyFill="1"/>
    <xf numFmtId="0" fontId="3" fillId="2" borderId="30" xfId="0" applyFont="1" applyFill="1" applyBorder="1"/>
    <xf numFmtId="0" fontId="3" fillId="3" borderId="0" xfId="0" applyFont="1" applyFill="1"/>
    <xf numFmtId="0" fontId="12" fillId="4" borderId="31" xfId="3" applyFont="1" applyFill="1" applyBorder="1"/>
    <xf numFmtId="0" fontId="12" fillId="4" borderId="32" xfId="3" applyFont="1" applyFill="1" applyBorder="1"/>
    <xf numFmtId="49" fontId="12" fillId="4" borderId="32" xfId="3" applyNumberFormat="1" applyFont="1" applyFill="1" applyBorder="1" applyAlignment="1">
      <alignment horizontal="center"/>
    </xf>
    <xf numFmtId="0" fontId="12" fillId="4" borderId="33" xfId="3" applyFont="1" applyFill="1" applyBorder="1"/>
    <xf numFmtId="0" fontId="7" fillId="4" borderId="36" xfId="0" applyFont="1" applyFill="1" applyBorder="1" applyAlignment="1">
      <alignment horizontal="left" vertical="center" indent="1"/>
    </xf>
    <xf numFmtId="0" fontId="3" fillId="4" borderId="37" xfId="0" applyFont="1" applyFill="1" applyBorder="1"/>
    <xf numFmtId="0" fontId="12" fillId="4" borderId="38" xfId="3" applyFont="1" applyFill="1" applyBorder="1"/>
    <xf numFmtId="0" fontId="13" fillId="4" borderId="0" xfId="3" applyFont="1" applyFill="1"/>
    <xf numFmtId="49" fontId="12" fillId="4" borderId="0" xfId="3" applyNumberFormat="1" applyFont="1" applyFill="1" applyAlignment="1">
      <alignment horizontal="center"/>
    </xf>
    <xf numFmtId="0" fontId="7" fillId="4" borderId="40" xfId="0" applyFont="1" applyFill="1" applyBorder="1" applyAlignment="1">
      <alignment horizontal="left" vertical="center" indent="1"/>
    </xf>
    <xf numFmtId="0" fontId="7" fillId="4" borderId="41" xfId="0" applyFont="1" applyFill="1" applyBorder="1"/>
    <xf numFmtId="49" fontId="13" fillId="4" borderId="0" xfId="3" applyNumberFormat="1" applyFont="1" applyFill="1" applyAlignment="1">
      <alignment horizontal="center"/>
    </xf>
    <xf numFmtId="0" fontId="14" fillId="0" borderId="41" xfId="0" applyFont="1" applyBorder="1"/>
    <xf numFmtId="0" fontId="0" fillId="4" borderId="41" xfId="0" applyFill="1" applyBorder="1"/>
    <xf numFmtId="0" fontId="3" fillId="5" borderId="38" xfId="0" applyFont="1" applyFill="1" applyBorder="1"/>
    <xf numFmtId="49" fontId="3" fillId="5" borderId="0" xfId="0" applyNumberFormat="1" applyFont="1" applyFill="1" applyAlignment="1">
      <alignment horizontal="center"/>
    </xf>
    <xf numFmtId="0" fontId="3" fillId="6" borderId="0" xfId="0" applyFont="1" applyFill="1"/>
    <xf numFmtId="166" fontId="3" fillId="6" borderId="0" xfId="0" applyNumberFormat="1" applyFont="1" applyFill="1"/>
    <xf numFmtId="0" fontId="6" fillId="6" borderId="41" xfId="0" applyFont="1" applyFill="1" applyBorder="1"/>
    <xf numFmtId="0" fontId="3" fillId="2" borderId="38" xfId="0" applyFont="1" applyFill="1" applyBorder="1"/>
    <xf numFmtId="0" fontId="8" fillId="2" borderId="0" xfId="0" applyFont="1" applyFill="1"/>
    <xf numFmtId="49" fontId="19" fillId="2" borderId="0" xfId="0" applyNumberFormat="1" applyFont="1" applyFill="1" applyAlignment="1">
      <alignment horizontal="center"/>
    </xf>
    <xf numFmtId="0" fontId="19" fillId="2" borderId="0" xfId="0" applyFont="1" applyFill="1"/>
    <xf numFmtId="166" fontId="15" fillId="2" borderId="0" xfId="0" applyNumberFormat="1" applyFont="1" applyFill="1"/>
    <xf numFmtId="0" fontId="15" fillId="2" borderId="41" xfId="0" applyFont="1" applyFill="1" applyBorder="1"/>
    <xf numFmtId="49" fontId="23" fillId="2" borderId="0" xfId="0" applyNumberFormat="1" applyFont="1" applyFill="1" applyAlignment="1">
      <alignment horizontal="left"/>
    </xf>
    <xf numFmtId="0" fontId="28" fillId="6" borderId="42" xfId="0" applyFont="1" applyFill="1" applyBorder="1"/>
    <xf numFmtId="0" fontId="31" fillId="2" borderId="42" xfId="0" applyFont="1" applyFill="1" applyBorder="1"/>
    <xf numFmtId="49" fontId="32" fillId="2" borderId="42" xfId="0" applyNumberFormat="1" applyFont="1" applyFill="1" applyBorder="1" applyAlignment="1">
      <alignment horizontal="center"/>
    </xf>
    <xf numFmtId="49" fontId="31" fillId="2" borderId="42" xfId="0" applyNumberFormat="1" applyFont="1" applyFill="1" applyBorder="1"/>
    <xf numFmtId="49" fontId="32" fillId="2" borderId="43" xfId="0" applyNumberFormat="1" applyFont="1" applyFill="1" applyBorder="1" applyAlignment="1">
      <alignment horizontal="center"/>
    </xf>
    <xf numFmtId="49" fontId="32" fillId="2" borderId="43" xfId="0" applyNumberFormat="1" applyFont="1" applyFill="1" applyBorder="1"/>
    <xf numFmtId="166" fontId="19" fillId="2" borderId="0" xfId="0" applyNumberFormat="1" applyFont="1" applyFill="1"/>
    <xf numFmtId="0" fontId="19" fillId="2" borderId="41" xfId="0" applyFont="1" applyFill="1" applyBorder="1"/>
    <xf numFmtId="0" fontId="0" fillId="2" borderId="38" xfId="0" applyFill="1" applyBorder="1"/>
    <xf numFmtId="0" fontId="0" fillId="2" borderId="0" xfId="0" applyFill="1"/>
    <xf numFmtId="0" fontId="0" fillId="7" borderId="0" xfId="0" applyFill="1"/>
    <xf numFmtId="0" fontId="33" fillId="2" borderId="0" xfId="0" applyFont="1" applyFill="1"/>
    <xf numFmtId="166" fontId="33" fillId="2" borderId="0" xfId="0" applyNumberFormat="1" applyFont="1" applyFill="1"/>
    <xf numFmtId="0" fontId="33" fillId="2" borderId="41" xfId="0" applyFont="1" applyFill="1" applyBorder="1"/>
    <xf numFmtId="0" fontId="14" fillId="2" borderId="38" xfId="0" applyFont="1" applyFill="1" applyBorder="1"/>
    <xf numFmtId="0" fontId="14" fillId="2" borderId="0" xfId="0" applyFont="1" applyFill="1"/>
    <xf numFmtId="0" fontId="14" fillId="7" borderId="0" xfId="0" applyFont="1" applyFill="1"/>
    <xf numFmtId="0" fontId="20" fillId="2" borderId="0" xfId="0" applyFont="1" applyFill="1"/>
    <xf numFmtId="0" fontId="34" fillId="2" borderId="0" xfId="0" applyFont="1" applyFill="1"/>
    <xf numFmtId="166" fontId="34" fillId="2" borderId="0" xfId="0" applyNumberFormat="1" applyFont="1" applyFill="1"/>
    <xf numFmtId="0" fontId="34" fillId="2" borderId="41" xfId="0" applyFont="1" applyFill="1" applyBorder="1"/>
    <xf numFmtId="0" fontId="14" fillId="0" borderId="0" xfId="0" applyFont="1"/>
    <xf numFmtId="0" fontId="26" fillId="2" borderId="0" xfId="0" applyFont="1" applyFill="1"/>
    <xf numFmtId="0" fontId="16" fillId="2" borderId="0" xfId="0" applyFont="1" applyFill="1"/>
    <xf numFmtId="0" fontId="35" fillId="7" borderId="0" xfId="0" applyFont="1" applyFill="1"/>
    <xf numFmtId="0" fontId="36" fillId="2" borderId="0" xfId="0" applyFont="1" applyFill="1"/>
    <xf numFmtId="49" fontId="15" fillId="2" borderId="0" xfId="0" applyNumberFormat="1" applyFont="1" applyFill="1" applyAlignment="1">
      <alignment horizontal="center"/>
    </xf>
    <xf numFmtId="49" fontId="15" fillId="8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22" fillId="0" borderId="2" xfId="0" applyFont="1" applyBorder="1" applyAlignment="1" applyProtection="1">
      <alignment horizontal="center" vertical="center" wrapText="1"/>
      <protection locked="0"/>
    </xf>
    <xf numFmtId="49" fontId="38" fillId="0" borderId="3" xfId="0" applyNumberFormat="1" applyFont="1" applyBorder="1" applyAlignment="1" applyProtection="1">
      <alignment horizontal="center" vertical="center" wrapText="1"/>
      <protection locked="0"/>
    </xf>
    <xf numFmtId="166" fontId="38" fillId="0" borderId="3" xfId="0" applyNumberFormat="1" applyFont="1" applyBorder="1" applyAlignment="1" applyProtection="1">
      <alignment horizontal="center" vertical="center" wrapText="1"/>
      <protection locked="0"/>
    </xf>
    <xf numFmtId="49" fontId="38" fillId="0" borderId="2" xfId="0" applyNumberFormat="1" applyFont="1" applyBorder="1" applyAlignment="1" applyProtection="1">
      <alignment horizontal="center" vertical="center" wrapText="1"/>
      <protection locked="0"/>
    </xf>
    <xf numFmtId="14" fontId="38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164" fontId="0" fillId="0" borderId="0" xfId="0" applyNumberFormat="1"/>
    <xf numFmtId="49" fontId="12" fillId="4" borderId="14" xfId="0" applyNumberFormat="1" applyFont="1" applyFill="1" applyBorder="1" applyAlignment="1">
      <alignment horizontal="left" vertical="center" wrapText="1" indent="2"/>
    </xf>
    <xf numFmtId="0" fontId="6" fillId="0" borderId="0" xfId="0" applyFont="1" applyAlignment="1">
      <alignment horizontal="left"/>
    </xf>
    <xf numFmtId="0" fontId="5" fillId="4" borderId="0" xfId="0" applyFont="1" applyFill="1"/>
    <xf numFmtId="0" fontId="5" fillId="2" borderId="0" xfId="0" applyFont="1" applyFill="1"/>
    <xf numFmtId="0" fontId="5" fillId="2" borderId="17" xfId="0" applyFont="1" applyFill="1" applyBorder="1"/>
    <xf numFmtId="0" fontId="5" fillId="3" borderId="0" xfId="0" applyFont="1" applyFill="1"/>
    <xf numFmtId="49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2" fillId="0" borderId="0" xfId="1" applyAlignment="1">
      <alignment wrapText="1"/>
    </xf>
    <xf numFmtId="0" fontId="6" fillId="3" borderId="0" xfId="0" applyFont="1" applyFill="1"/>
    <xf numFmtId="49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15" fillId="0" borderId="2" xfId="0" applyNumberFormat="1" applyFont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Protection="1">
      <protection hidden="1"/>
    </xf>
    <xf numFmtId="0" fontId="15" fillId="2" borderId="0" xfId="0" applyFont="1" applyFill="1" applyProtection="1">
      <protection hidden="1"/>
    </xf>
    <xf numFmtId="0" fontId="16" fillId="8" borderId="22" xfId="0" applyFont="1" applyFill="1" applyBorder="1" applyAlignment="1" applyProtection="1">
      <alignment horizontal="left" vertical="center" wrapText="1"/>
      <protection hidden="1"/>
    </xf>
    <xf numFmtId="1" fontId="38" fillId="0" borderId="3" xfId="0" applyNumberFormat="1" applyFont="1" applyBorder="1" applyAlignment="1" applyProtection="1">
      <alignment horizontal="center" vertical="center" wrapText="1"/>
      <protection locked="0"/>
    </xf>
    <xf numFmtId="49" fontId="8" fillId="2" borderId="0" xfId="0" applyNumberFormat="1" applyFont="1" applyFill="1" applyAlignment="1">
      <alignment horizontal="right"/>
    </xf>
    <xf numFmtId="49" fontId="8" fillId="2" borderId="0" xfId="0" applyNumberFormat="1" applyFont="1" applyFill="1" applyAlignment="1">
      <alignment horizontal="left"/>
    </xf>
    <xf numFmtId="0" fontId="0" fillId="8" borderId="0" xfId="0" applyFill="1"/>
    <xf numFmtId="49" fontId="15" fillId="2" borderId="0" xfId="0" applyNumberFormat="1" applyFont="1" applyFill="1" applyAlignment="1">
      <alignment horizontal="left" vertical="center"/>
    </xf>
    <xf numFmtId="49" fontId="16" fillId="8" borderId="8" xfId="0" applyNumberFormat="1" applyFont="1" applyFill="1" applyBorder="1" applyAlignment="1" applyProtection="1">
      <alignment horizontal="center" vertical="center"/>
      <protection hidden="1"/>
    </xf>
    <xf numFmtId="49" fontId="16" fillId="8" borderId="5" xfId="0" applyNumberFormat="1" applyFont="1" applyFill="1" applyBorder="1" applyAlignment="1" applyProtection="1">
      <alignment horizontal="center" vertical="center"/>
      <protection hidden="1"/>
    </xf>
    <xf numFmtId="49" fontId="16" fillId="8" borderId="6" xfId="0" applyNumberFormat="1" applyFont="1" applyFill="1" applyBorder="1" applyAlignment="1" applyProtection="1">
      <alignment horizontal="center" vertical="center"/>
      <protection hidden="1"/>
    </xf>
    <xf numFmtId="49" fontId="21" fillId="8" borderId="5" xfId="0" applyNumberFormat="1" applyFont="1" applyFill="1" applyBorder="1" applyAlignment="1" applyProtection="1">
      <alignment horizontal="center" vertical="center"/>
      <protection hidden="1"/>
    </xf>
    <xf numFmtId="49" fontId="21" fillId="8" borderId="6" xfId="0" applyNumberFormat="1" applyFont="1" applyFill="1" applyBorder="1" applyAlignment="1" applyProtection="1">
      <alignment horizontal="center" vertical="center"/>
      <protection hidden="1"/>
    </xf>
    <xf numFmtId="49" fontId="21" fillId="8" borderId="25" xfId="0" applyNumberFormat="1" applyFont="1" applyFill="1" applyBorder="1" applyAlignment="1" applyProtection="1">
      <alignment horizontal="center" vertical="center"/>
      <protection hidden="1"/>
    </xf>
    <xf numFmtId="0" fontId="38" fillId="8" borderId="2" xfId="0" applyFont="1" applyFill="1" applyBorder="1" applyAlignment="1" applyProtection="1">
      <alignment horizontal="center" vertical="center" wrapText="1"/>
      <protection hidden="1"/>
    </xf>
    <xf numFmtId="166" fontId="22" fillId="8" borderId="2" xfId="0" applyNumberFormat="1" applyFont="1" applyFill="1" applyBorder="1" applyAlignment="1" applyProtection="1">
      <alignment horizontal="center" vertical="center"/>
      <protection hidden="1"/>
    </xf>
    <xf numFmtId="165" fontId="16" fillId="8" borderId="27" xfId="0" applyNumberFormat="1" applyFont="1" applyFill="1" applyBorder="1" applyAlignment="1" applyProtection="1">
      <alignment horizontal="center" vertical="center" wrapText="1"/>
      <protection hidden="1"/>
    </xf>
    <xf numFmtId="167" fontId="3" fillId="2" borderId="9" xfId="0" applyNumberFormat="1" applyFont="1" applyFill="1" applyBorder="1" applyAlignment="1" applyProtection="1">
      <alignment horizontal="center" vertical="center"/>
      <protection hidden="1"/>
    </xf>
    <xf numFmtId="167" fontId="3" fillId="2" borderId="46" xfId="0" applyNumberFormat="1" applyFont="1" applyFill="1" applyBorder="1" applyAlignment="1" applyProtection="1">
      <alignment horizontal="center" vertical="center"/>
      <protection hidden="1"/>
    </xf>
    <xf numFmtId="167" fontId="3" fillId="2" borderId="2" xfId="0" applyNumberFormat="1" applyFont="1" applyFill="1" applyBorder="1" applyAlignment="1" applyProtection="1">
      <alignment horizontal="center" vertical="center"/>
      <protection hidden="1"/>
    </xf>
    <xf numFmtId="167" fontId="3" fillId="2" borderId="3" xfId="0" applyNumberFormat="1" applyFont="1" applyFill="1" applyBorder="1" applyAlignment="1" applyProtection="1">
      <alignment horizontal="center" vertical="center"/>
      <protection hidden="1"/>
    </xf>
    <xf numFmtId="167" fontId="3" fillId="2" borderId="11" xfId="0" applyNumberFormat="1" applyFont="1" applyFill="1" applyBorder="1" applyAlignment="1" applyProtection="1">
      <alignment horizontal="center" vertical="center"/>
      <protection hidden="1"/>
    </xf>
    <xf numFmtId="167" fontId="3" fillId="2" borderId="7" xfId="0" applyNumberFormat="1" applyFont="1" applyFill="1" applyBorder="1" applyAlignment="1" applyProtection="1">
      <alignment horizontal="center" vertical="center"/>
      <protection hidden="1"/>
    </xf>
    <xf numFmtId="167" fontId="3" fillId="2" borderId="10" xfId="0" applyNumberFormat="1" applyFont="1" applyFill="1" applyBorder="1" applyAlignment="1" applyProtection="1">
      <alignment horizontal="center" vertical="center"/>
      <protection hidden="1"/>
    </xf>
    <xf numFmtId="167" fontId="3" fillId="2" borderId="26" xfId="0" applyNumberFormat="1" applyFont="1" applyFill="1" applyBorder="1" applyAlignment="1" applyProtection="1">
      <alignment horizontal="center" vertical="center"/>
      <protection hidden="1"/>
    </xf>
    <xf numFmtId="49" fontId="41" fillId="2" borderId="42" xfId="0" applyNumberFormat="1" applyFont="1" applyFill="1" applyBorder="1" applyAlignment="1">
      <alignment horizontal="center"/>
    </xf>
    <xf numFmtId="49" fontId="42" fillId="8" borderId="29" xfId="0" applyNumberFormat="1" applyFont="1" applyFill="1" applyBorder="1" applyAlignment="1" applyProtection="1">
      <alignment horizontal="left"/>
      <protection hidden="1"/>
    </xf>
    <xf numFmtId="167" fontId="42" fillId="8" borderId="23" xfId="0" applyNumberFormat="1" applyFont="1" applyFill="1" applyBorder="1" applyAlignment="1" applyProtection="1">
      <alignment horizontal="center" vertical="center"/>
      <protection hidden="1"/>
    </xf>
    <xf numFmtId="167" fontId="42" fillId="8" borderId="45" xfId="0" applyNumberFormat="1" applyFont="1" applyFill="1" applyBorder="1" applyAlignment="1" applyProtection="1">
      <alignment horizontal="center" vertical="center"/>
      <protection hidden="1"/>
    </xf>
    <xf numFmtId="0" fontId="28" fillId="4" borderId="0" xfId="0" applyFont="1" applyFill="1"/>
    <xf numFmtId="0" fontId="43" fillId="2" borderId="42" xfId="0" applyFont="1" applyFill="1" applyBorder="1"/>
    <xf numFmtId="0" fontId="28" fillId="0" borderId="0" xfId="0" applyFont="1"/>
    <xf numFmtId="0" fontId="41" fillId="7" borderId="0" xfId="0" applyFont="1" applyFill="1"/>
    <xf numFmtId="0" fontId="43" fillId="2" borderId="0" xfId="0" applyFont="1" applyFill="1"/>
    <xf numFmtId="0" fontId="44" fillId="2" borderId="0" xfId="0" applyFont="1" applyFill="1"/>
    <xf numFmtId="0" fontId="41" fillId="2" borderId="0" xfId="0" applyFont="1" applyFill="1"/>
    <xf numFmtId="0" fontId="16" fillId="8" borderId="0" xfId="0" applyFont="1" applyFill="1" applyAlignment="1" applyProtection="1">
      <alignment horizontal="left" vertical="center" wrapText="1"/>
      <protection hidden="1"/>
    </xf>
    <xf numFmtId="49" fontId="42" fillId="8" borderId="0" xfId="0" applyNumberFormat="1" applyFont="1" applyFill="1" applyAlignment="1" applyProtection="1">
      <alignment horizontal="left"/>
      <protection hidden="1"/>
    </xf>
    <xf numFmtId="167" fontId="42" fillId="8" borderId="0" xfId="0" applyNumberFormat="1" applyFont="1" applyFill="1" applyAlignment="1" applyProtection="1">
      <alignment horizontal="center" vertical="center"/>
      <protection hidden="1"/>
    </xf>
    <xf numFmtId="49" fontId="16" fillId="8" borderId="60" xfId="0" applyNumberFormat="1" applyFont="1" applyFill="1" applyBorder="1" applyAlignment="1" applyProtection="1">
      <alignment horizontal="center" vertical="center"/>
      <protection hidden="1"/>
    </xf>
    <xf numFmtId="167" fontId="3" fillId="2" borderId="61" xfId="0" applyNumberFormat="1" applyFont="1" applyFill="1" applyBorder="1" applyAlignment="1" applyProtection="1">
      <alignment horizontal="center" vertical="center"/>
      <protection hidden="1"/>
    </xf>
    <xf numFmtId="49" fontId="16" fillId="8" borderId="63" xfId="0" applyNumberFormat="1" applyFont="1" applyFill="1" applyBorder="1" applyAlignment="1" applyProtection="1">
      <alignment horizontal="center" vertical="center"/>
      <protection hidden="1"/>
    </xf>
    <xf numFmtId="167" fontId="3" fillId="2" borderId="62" xfId="0" applyNumberFormat="1" applyFont="1" applyFill="1" applyBorder="1" applyAlignment="1" applyProtection="1">
      <alignment horizontal="center" vertical="center"/>
      <protection hidden="1"/>
    </xf>
    <xf numFmtId="167" fontId="3" fillId="2" borderId="55" xfId="0" applyNumberFormat="1" applyFont="1" applyFill="1" applyBorder="1" applyAlignment="1" applyProtection="1">
      <alignment horizontal="center" vertical="center"/>
      <protection hidden="1"/>
    </xf>
    <xf numFmtId="167" fontId="3" fillId="2" borderId="64" xfId="0" applyNumberFormat="1" applyFont="1" applyFill="1" applyBorder="1" applyAlignment="1" applyProtection="1">
      <alignment horizontal="center" vertical="center"/>
      <protection hidden="1"/>
    </xf>
    <xf numFmtId="49" fontId="21" fillId="8" borderId="65" xfId="0" applyNumberFormat="1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>
      <alignment horizontal="left"/>
    </xf>
    <xf numFmtId="0" fontId="26" fillId="2" borderId="0" xfId="0" applyFont="1" applyFill="1" applyAlignment="1">
      <alignment horizontal="left"/>
    </xf>
    <xf numFmtId="166" fontId="3" fillId="0" borderId="0" xfId="0" applyNumberFormat="1" applyFont="1" applyAlignment="1">
      <alignment horizontal="left"/>
    </xf>
    <xf numFmtId="0" fontId="28" fillId="6" borderId="0" xfId="0" applyFont="1" applyFill="1"/>
    <xf numFmtId="0" fontId="31" fillId="2" borderId="0" xfId="0" applyFont="1" applyFill="1"/>
    <xf numFmtId="49" fontId="41" fillId="2" borderId="0" xfId="0" applyNumberFormat="1" applyFont="1" applyFill="1" applyAlignment="1">
      <alignment horizontal="center"/>
    </xf>
    <xf numFmtId="0" fontId="32" fillId="2" borderId="24" xfId="0" applyFont="1" applyFill="1" applyBorder="1" applyAlignment="1">
      <alignment horizontal="left"/>
    </xf>
    <xf numFmtId="0" fontId="40" fillId="2" borderId="24" xfId="0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0" fontId="37" fillId="4" borderId="1" xfId="3" applyFont="1" applyFill="1" applyBorder="1" applyAlignment="1">
      <alignment horizontal="center" vertical="center" wrapText="1"/>
    </xf>
    <xf numFmtId="0" fontId="37" fillId="4" borderId="0" xfId="3" applyFont="1" applyFill="1" applyAlignment="1">
      <alignment horizontal="center" vertical="center" wrapText="1"/>
    </xf>
    <xf numFmtId="0" fontId="37" fillId="4" borderId="4" xfId="3" applyFont="1" applyFill="1" applyBorder="1" applyAlignment="1">
      <alignment horizontal="center" vertical="center" wrapText="1"/>
    </xf>
    <xf numFmtId="1" fontId="22" fillId="0" borderId="50" xfId="0" applyNumberFormat="1" applyFont="1" applyBorder="1" applyAlignment="1" applyProtection="1">
      <alignment horizontal="left" vertical="center" wrapText="1"/>
      <protection locked="0"/>
    </xf>
    <xf numFmtId="1" fontId="22" fillId="0" borderId="51" xfId="0" applyNumberFormat="1" applyFont="1" applyBorder="1" applyAlignment="1" applyProtection="1">
      <alignment horizontal="left" vertical="center" wrapText="1"/>
      <protection locked="0"/>
    </xf>
    <xf numFmtId="0" fontId="39" fillId="4" borderId="47" xfId="3" applyFont="1" applyFill="1" applyBorder="1" applyAlignment="1">
      <alignment horizontal="center" vertical="center" wrapText="1"/>
    </xf>
    <xf numFmtId="0" fontId="39" fillId="4" borderId="48" xfId="3" applyFont="1" applyFill="1" applyBorder="1" applyAlignment="1">
      <alignment horizontal="center" vertical="center" wrapText="1"/>
    </xf>
    <xf numFmtId="0" fontId="39" fillId="4" borderId="49" xfId="3" applyFont="1" applyFill="1" applyBorder="1" applyAlignment="1">
      <alignment horizontal="center" vertical="center" wrapText="1"/>
    </xf>
    <xf numFmtId="49" fontId="31" fillId="8" borderId="21" xfId="0" applyNumberFormat="1" applyFont="1" applyFill="1" applyBorder="1" applyAlignment="1" applyProtection="1">
      <alignment horizontal="left"/>
      <protection hidden="1"/>
    </xf>
    <xf numFmtId="49" fontId="31" fillId="8" borderId="22" xfId="0" applyNumberFormat="1" applyFont="1" applyFill="1" applyBorder="1" applyAlignment="1" applyProtection="1">
      <alignment horizontal="left"/>
      <protection hidden="1"/>
    </xf>
    <xf numFmtId="0" fontId="16" fillId="8" borderId="21" xfId="0" applyFont="1" applyFill="1" applyBorder="1" applyAlignment="1" applyProtection="1">
      <alignment horizontal="left" vertical="center" wrapText="1"/>
      <protection hidden="1"/>
    </xf>
    <xf numFmtId="0" fontId="16" fillId="8" borderId="22" xfId="0" applyFont="1" applyFill="1" applyBorder="1" applyAlignment="1" applyProtection="1">
      <alignment horizontal="left" vertical="center" wrapText="1"/>
      <protection hidden="1"/>
    </xf>
    <xf numFmtId="0" fontId="16" fillId="8" borderId="12" xfId="0" applyFont="1" applyFill="1" applyBorder="1" applyAlignment="1" applyProtection="1">
      <alignment horizontal="left" vertical="center" wrapText="1"/>
      <protection hidden="1"/>
    </xf>
    <xf numFmtId="0" fontId="16" fillId="8" borderId="13" xfId="0" applyFont="1" applyFill="1" applyBorder="1" applyAlignment="1" applyProtection="1">
      <alignment horizontal="left" vertical="center" wrapText="1"/>
      <protection hidden="1"/>
    </xf>
    <xf numFmtId="0" fontId="16" fillId="8" borderId="15" xfId="0" applyFont="1" applyFill="1" applyBorder="1" applyAlignment="1" applyProtection="1">
      <alignment horizontal="left" vertical="center" wrapText="1"/>
      <protection hidden="1"/>
    </xf>
    <xf numFmtId="0" fontId="16" fillId="8" borderId="16" xfId="0" applyFont="1" applyFill="1" applyBorder="1" applyAlignment="1" applyProtection="1">
      <alignment horizontal="left" vertical="center" wrapText="1"/>
      <protection hidden="1"/>
    </xf>
    <xf numFmtId="0" fontId="16" fillId="8" borderId="0" xfId="0" applyFont="1" applyFill="1" applyAlignment="1" applyProtection="1">
      <alignment horizontal="left" vertical="center" wrapText="1"/>
      <protection hidden="1"/>
    </xf>
    <xf numFmtId="0" fontId="16" fillId="8" borderId="17" xfId="0" applyFont="1" applyFill="1" applyBorder="1" applyAlignment="1" applyProtection="1">
      <alignment horizontal="left" vertical="center" wrapText="1"/>
      <protection hidden="1"/>
    </xf>
    <xf numFmtId="0" fontId="16" fillId="8" borderId="18" xfId="0" applyFont="1" applyFill="1" applyBorder="1" applyAlignment="1" applyProtection="1">
      <alignment horizontal="left" vertical="center" wrapText="1"/>
      <protection hidden="1"/>
    </xf>
    <xf numFmtId="0" fontId="16" fillId="8" borderId="19" xfId="0" applyFont="1" applyFill="1" applyBorder="1" applyAlignment="1" applyProtection="1">
      <alignment horizontal="left" vertical="center" wrapText="1"/>
      <protection hidden="1"/>
    </xf>
    <xf numFmtId="0" fontId="16" fillId="8" borderId="52" xfId="0" applyFont="1" applyFill="1" applyBorder="1" applyAlignment="1" applyProtection="1">
      <alignment horizontal="left" vertical="center" wrapText="1"/>
      <protection hidden="1"/>
    </xf>
    <xf numFmtId="49" fontId="44" fillId="2" borderId="57" xfId="0" applyNumberFormat="1" applyFont="1" applyFill="1" applyBorder="1" applyAlignment="1">
      <alignment horizontal="center" vertical="center"/>
    </xf>
    <xf numFmtId="49" fontId="44" fillId="2" borderId="58" xfId="0" applyNumberFormat="1" applyFont="1" applyFill="1" applyBorder="1" applyAlignment="1">
      <alignment horizontal="center" vertical="center"/>
    </xf>
    <xf numFmtId="167" fontId="28" fillId="2" borderId="3" xfId="0" applyNumberFormat="1" applyFont="1" applyFill="1" applyBorder="1" applyAlignment="1">
      <alignment horizontal="center"/>
    </xf>
    <xf numFmtId="167" fontId="28" fillId="2" borderId="59" xfId="0" applyNumberFormat="1" applyFont="1" applyFill="1" applyBorder="1" applyAlignment="1">
      <alignment horizontal="center"/>
    </xf>
    <xf numFmtId="0" fontId="44" fillId="2" borderId="12" xfId="0" applyFont="1" applyFill="1" applyBorder="1" applyAlignment="1">
      <alignment horizontal="center" vertical="center" wrapText="1"/>
    </xf>
    <xf numFmtId="0" fontId="44" fillId="2" borderId="15" xfId="0" applyFont="1" applyFill="1" applyBorder="1" applyAlignment="1">
      <alignment horizontal="center" vertical="center" wrapText="1"/>
    </xf>
    <xf numFmtId="0" fontId="44" fillId="2" borderId="18" xfId="0" applyFont="1" applyFill="1" applyBorder="1" applyAlignment="1">
      <alignment horizontal="center" vertical="center" wrapText="1"/>
    </xf>
    <xf numFmtId="0" fontId="44" fillId="2" borderId="52" xfId="0" applyFont="1" applyFill="1" applyBorder="1" applyAlignment="1">
      <alignment horizontal="center" vertical="center" wrapText="1"/>
    </xf>
    <xf numFmtId="49" fontId="44" fillId="2" borderId="53" xfId="0" applyNumberFormat="1" applyFont="1" applyFill="1" applyBorder="1" applyAlignment="1">
      <alignment horizontal="center" vertical="center"/>
    </xf>
    <xf numFmtId="49" fontId="44" fillId="2" borderId="54" xfId="0" applyNumberFormat="1" applyFont="1" applyFill="1" applyBorder="1" applyAlignment="1">
      <alignment horizontal="center" vertical="center"/>
    </xf>
    <xf numFmtId="167" fontId="28" fillId="2" borderId="55" xfId="0" applyNumberFormat="1" applyFont="1" applyFill="1" applyBorder="1" applyAlignment="1">
      <alignment horizontal="center"/>
    </xf>
    <xf numFmtId="167" fontId="28" fillId="2" borderId="56" xfId="0" applyNumberFormat="1" applyFont="1" applyFill="1" applyBorder="1" applyAlignment="1">
      <alignment horizontal="center"/>
    </xf>
    <xf numFmtId="0" fontId="30" fillId="4" borderId="34" xfId="3" applyFont="1" applyFill="1" applyBorder="1" applyAlignment="1">
      <alignment horizontal="center" vertical="center" wrapText="1"/>
    </xf>
    <xf numFmtId="0" fontId="30" fillId="4" borderId="32" xfId="3" applyFont="1" applyFill="1" applyBorder="1" applyAlignment="1">
      <alignment horizontal="center" vertical="center" wrapText="1"/>
    </xf>
    <xf numFmtId="0" fontId="30" fillId="4" borderId="35" xfId="3" applyFont="1" applyFill="1" applyBorder="1" applyAlignment="1">
      <alignment horizontal="center" vertical="center" wrapText="1"/>
    </xf>
    <xf numFmtId="0" fontId="30" fillId="4" borderId="1" xfId="3" applyFont="1" applyFill="1" applyBorder="1" applyAlignment="1">
      <alignment horizontal="center" vertical="center" wrapText="1"/>
    </xf>
    <xf numFmtId="0" fontId="30" fillId="4" borderId="0" xfId="3" applyFont="1" applyFill="1" applyAlignment="1">
      <alignment horizontal="center" vertical="center" wrapText="1"/>
    </xf>
    <xf numFmtId="0" fontId="30" fillId="4" borderId="39" xfId="3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4" xr:uid="{00000000-0005-0000-0000-000002000000}"/>
    <cellStyle name="normální_D0601002_1" xfId="3" xr:uid="{00000000-0005-0000-0000-000003000000}"/>
    <cellStyle name="normální_Projekt-A premena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5ECE9"/>
      <color rgb="FF0446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448235</xdr:colOff>
      <xdr:row>6</xdr:row>
      <xdr:rowOff>78440</xdr:rowOff>
    </xdr:from>
    <xdr:to>
      <xdr:col>6</xdr:col>
      <xdr:colOff>874059</xdr:colOff>
      <xdr:row>6</xdr:row>
      <xdr:rowOff>828953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D19E22A-8E81-4C4F-B1B9-F3DE1768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3" y="1109381"/>
          <a:ext cx="1983442" cy="74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6</xdr:row>
      <xdr:rowOff>38099</xdr:rowOff>
    </xdr:from>
    <xdr:to>
      <xdr:col>6</xdr:col>
      <xdr:colOff>577192</xdr:colOff>
      <xdr:row>6</xdr:row>
      <xdr:rowOff>828674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A25C9BF-C30D-4756-9456-3FE49176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76274"/>
          <a:ext cx="2107146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6</xdr:row>
      <xdr:rowOff>38100</xdr:rowOff>
    </xdr:from>
    <xdr:to>
      <xdr:col>12</xdr:col>
      <xdr:colOff>985494</xdr:colOff>
      <xdr:row>9</xdr:row>
      <xdr:rowOff>175857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5AAD0DB-2927-489F-ADA2-A250CBED9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962025"/>
          <a:ext cx="1966569" cy="7378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szif04337_szif_cz/Documents/S16205%20-%20priv/PDF%20formul&#225;&#345;e/S1080/S1080012/1/S1080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ržená opatření,výdaje a cíle"/>
      <sheetName val="Přehled výdajů a cílů"/>
      <sheetName val="Plnění cílů"/>
      <sheetName val="Souhrn operačního programu"/>
    </sheetNames>
    <sheetDataSet>
      <sheetData sheetId="0"/>
      <sheetData sheetId="1"/>
      <sheetData sheetId="2" refreshError="1"/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743"/>
  <sheetViews>
    <sheetView tabSelected="1" view="pageBreakPreview" zoomScaleNormal="100" zoomScaleSheetLayoutView="100" workbookViewId="0"/>
  </sheetViews>
  <sheetFormatPr defaultColWidth="9.26953125" defaultRowHeight="13.5" x14ac:dyDescent="0.3"/>
  <cols>
    <col min="1" max="4" width="1.26953125" style="3" customWidth="1"/>
    <col min="5" max="5" width="12.7265625" style="161" customWidth="1"/>
    <col min="6" max="6" width="10.54296875" style="159" customWidth="1"/>
    <col min="7" max="7" width="88.81640625" style="157" customWidth="1"/>
    <col min="8" max="8" width="36.7265625" style="157" customWidth="1"/>
    <col min="9" max="9" width="20.81640625" style="157" customWidth="1"/>
    <col min="10" max="10" width="22.7265625" style="158" customWidth="1"/>
    <col min="11" max="11" width="22.54296875" style="158" customWidth="1"/>
    <col min="12" max="12" width="17.453125" style="158" customWidth="1"/>
    <col min="13" max="14" width="22.54296875" style="158" customWidth="1"/>
    <col min="15" max="18" width="18" style="159" customWidth="1"/>
    <col min="19" max="19" width="25.453125" style="160" customWidth="1"/>
    <col min="20" max="20" width="53.453125" style="160" customWidth="1"/>
    <col min="21" max="21" width="2.7265625" style="3" customWidth="1"/>
    <col min="22" max="22" width="3.1796875" style="3" customWidth="1"/>
    <col min="23" max="23" width="10.54296875" style="2" hidden="1" customWidth="1"/>
    <col min="24" max="24" width="15.453125" style="3" hidden="1" customWidth="1"/>
    <col min="25" max="25" width="7.54296875" style="3" hidden="1" customWidth="1"/>
    <col min="26" max="26" width="9" style="3" hidden="1" customWidth="1"/>
    <col min="27" max="27" width="20" style="3" hidden="1" customWidth="1"/>
    <col min="28" max="34" width="9.26953125" style="3"/>
    <col min="35" max="35" width="50.453125" style="144" customWidth="1"/>
    <col min="36" max="36" width="9.26953125" style="154"/>
    <col min="37" max="16384" width="9.26953125" style="3"/>
  </cols>
  <sheetData>
    <row r="1" spans="1:257" ht="8.25" customHeight="1" x14ac:dyDescent="0.3">
      <c r="A1" s="2"/>
      <c r="B1" s="2"/>
      <c r="C1" s="2"/>
      <c r="D1" s="2"/>
      <c r="E1" s="10"/>
      <c r="F1" s="11"/>
      <c r="G1" s="29"/>
      <c r="H1" s="29"/>
      <c r="I1" s="29"/>
      <c r="J1" s="30"/>
      <c r="K1" s="30"/>
      <c r="L1" s="30"/>
      <c r="M1" s="30"/>
      <c r="N1" s="30"/>
      <c r="O1"/>
      <c r="P1"/>
      <c r="Q1" s="31"/>
      <c r="R1" s="31"/>
      <c r="S1" s="2"/>
      <c r="T1" s="2"/>
      <c r="U1" s="2"/>
      <c r="V1" s="2"/>
      <c r="X1" s="2"/>
      <c r="Y1" s="2"/>
      <c r="AI1" s="3"/>
      <c r="AJ1" s="144"/>
      <c r="AK1" s="145"/>
    </row>
    <row r="2" spans="1:257" ht="8.25" customHeight="1" x14ac:dyDescent="0.3">
      <c r="A2" s="2"/>
      <c r="B2" s="2"/>
      <c r="C2" s="2"/>
      <c r="D2" s="2"/>
      <c r="E2" s="10"/>
      <c r="F2" s="11"/>
      <c r="G2" s="29"/>
      <c r="H2" s="29"/>
      <c r="I2" s="29"/>
      <c r="J2" s="30"/>
      <c r="K2" s="30"/>
      <c r="L2" s="30"/>
      <c r="M2" s="30"/>
      <c r="N2" s="30"/>
      <c r="O2"/>
      <c r="P2"/>
      <c r="Q2" s="31"/>
      <c r="R2" s="31"/>
      <c r="S2" s="2"/>
      <c r="T2" s="2"/>
      <c r="U2" s="2"/>
      <c r="V2" s="2"/>
      <c r="X2" s="2"/>
      <c r="Y2" s="2"/>
      <c r="AI2" s="3"/>
      <c r="AJ2" s="144"/>
      <c r="AK2" s="145"/>
    </row>
    <row r="3" spans="1:257" ht="5.15" customHeight="1" thickBot="1" x14ac:dyDescent="0.35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60"/>
      <c r="BY3" s="60"/>
      <c r="BZ3" s="60"/>
      <c r="CA3" s="60"/>
      <c r="CB3" s="60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1"/>
      <c r="DY3" s="1"/>
      <c r="DZ3" s="1"/>
      <c r="EA3" s="1"/>
    </row>
    <row r="4" spans="1:257" ht="0.65" customHeight="1" x14ac:dyDescent="0.3">
      <c r="A4" s="2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60"/>
      <c r="BY4" s="60"/>
      <c r="BZ4" s="60"/>
      <c r="CA4" s="60"/>
      <c r="CB4" s="60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1"/>
      <c r="DY4" s="1"/>
      <c r="DZ4" s="1"/>
      <c r="EA4" s="1"/>
    </row>
    <row r="5" spans="1:257" s="78" customFormat="1" ht="0.65" customHeight="1" thickBot="1" x14ac:dyDescent="0.4">
      <c r="A5" s="4"/>
      <c r="B5" s="4"/>
      <c r="C5" s="1"/>
      <c r="D5" s="1"/>
      <c r="E5" s="72"/>
      <c r="F5" s="7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74"/>
      <c r="BH5" s="74"/>
      <c r="BI5" s="74"/>
      <c r="BJ5" s="74"/>
      <c r="BK5" s="75"/>
      <c r="BL5" s="1"/>
      <c r="BM5" s="76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3"/>
      <c r="DS5" s="74"/>
      <c r="DT5" s="74"/>
      <c r="DU5" s="74"/>
      <c r="DV5" s="74"/>
      <c r="DW5" s="74"/>
      <c r="DX5" s="74"/>
      <c r="DY5" s="74"/>
      <c r="DZ5" s="1"/>
      <c r="EA5" s="1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</row>
    <row r="6" spans="1:257" s="83" customFormat="1" ht="20.25" hidden="1" customHeight="1" thickBot="1" x14ac:dyDescent="0.35">
      <c r="A6" s="2"/>
      <c r="B6" s="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1:257" ht="70.150000000000006" customHeight="1" x14ac:dyDescent="0.3">
      <c r="A7" s="2"/>
      <c r="B7" s="2"/>
      <c r="C7" s="41"/>
      <c r="D7" s="42"/>
      <c r="E7" s="43"/>
      <c r="F7" s="44"/>
      <c r="G7" s="45"/>
      <c r="H7" s="219" t="s">
        <v>83</v>
      </c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1"/>
      <c r="T7" s="146" t="s">
        <v>1</v>
      </c>
      <c r="U7" s="46"/>
      <c r="V7" s="2"/>
      <c r="X7" s="2"/>
      <c r="AJ7" s="145"/>
    </row>
    <row r="8" spans="1:257" ht="8.25" customHeight="1" x14ac:dyDescent="0.3">
      <c r="A8" s="2"/>
      <c r="B8" s="12"/>
      <c r="C8" s="47"/>
      <c r="D8" s="12"/>
      <c r="E8" s="48"/>
      <c r="F8" s="49" t="s">
        <v>0</v>
      </c>
      <c r="G8" s="50"/>
      <c r="H8" s="51"/>
      <c r="I8" s="51"/>
      <c r="J8" s="52"/>
      <c r="K8" s="52"/>
      <c r="L8" s="52"/>
      <c r="M8" s="52"/>
      <c r="N8" s="52"/>
      <c r="O8" s="53"/>
      <c r="P8" s="53"/>
      <c r="Q8" s="53"/>
      <c r="R8" s="53"/>
      <c r="S8" s="55"/>
      <c r="T8" s="54"/>
      <c r="U8" s="56"/>
      <c r="V8" s="2"/>
      <c r="X8" s="2"/>
      <c r="AJ8" s="145"/>
    </row>
    <row r="9" spans="1:257" customFormat="1" ht="6" customHeight="1" x14ac:dyDescent="0.3">
      <c r="C9" s="103"/>
      <c r="D9" s="58"/>
      <c r="E9" s="104"/>
      <c r="F9" s="104"/>
      <c r="G9" s="105"/>
      <c r="H9" s="105"/>
      <c r="I9" s="105"/>
      <c r="J9" s="106"/>
      <c r="K9" s="106"/>
      <c r="L9" s="106"/>
      <c r="M9" s="106"/>
      <c r="N9" s="106"/>
      <c r="O9" s="106"/>
      <c r="P9" s="7"/>
      <c r="Q9" s="7"/>
      <c r="R9" s="7"/>
      <c r="S9" s="107"/>
      <c r="T9" s="107"/>
      <c r="U9" s="107"/>
      <c r="V9" s="7"/>
    </row>
    <row r="10" spans="1:257" customFormat="1" ht="20.149999999999999" customHeight="1" x14ac:dyDescent="0.3">
      <c r="C10" s="103"/>
      <c r="D10" s="110"/>
      <c r="E10" s="111" t="s">
        <v>103</v>
      </c>
      <c r="F10" s="188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16"/>
      <c r="T10" s="107"/>
      <c r="U10" s="107"/>
      <c r="V10" s="7"/>
    </row>
    <row r="11" spans="1:257" customFormat="1" ht="20" hidden="1" customHeight="1" x14ac:dyDescent="0.3">
      <c r="C11" s="103"/>
      <c r="D11" s="213"/>
      <c r="E11" s="214"/>
      <c r="F11" s="215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16"/>
      <c r="T11" s="107"/>
      <c r="U11" s="107"/>
      <c r="V11" s="7"/>
    </row>
    <row r="12" spans="1:257" customFormat="1" ht="6" customHeight="1" x14ac:dyDescent="0.3">
      <c r="C12" s="103"/>
      <c r="D12" s="58"/>
      <c r="E12" s="104"/>
      <c r="F12" s="105"/>
      <c r="G12" s="105"/>
      <c r="H12" s="105"/>
      <c r="I12" s="106"/>
      <c r="J12" s="106"/>
      <c r="K12" s="106"/>
      <c r="L12" s="106"/>
      <c r="M12" s="106"/>
      <c r="N12" s="106"/>
      <c r="O12" s="106"/>
      <c r="P12" s="7"/>
      <c r="Q12" s="7"/>
      <c r="R12" s="7"/>
      <c r="S12" s="107"/>
      <c r="T12" s="107"/>
      <c r="U12" s="107"/>
      <c r="V12" s="7"/>
    </row>
    <row r="13" spans="1:257" customFormat="1" ht="19.5" customHeight="1" x14ac:dyDescent="0.3">
      <c r="C13" s="103"/>
      <c r="D13" s="58"/>
      <c r="E13" s="222"/>
      <c r="F13" s="223"/>
      <c r="G13" s="106"/>
      <c r="H13" s="106"/>
      <c r="I13" s="106"/>
      <c r="J13" s="106"/>
      <c r="K13" s="106"/>
      <c r="L13" s="106"/>
      <c r="M13" s="106"/>
      <c r="N13" s="106"/>
      <c r="O13" s="106"/>
      <c r="P13" s="7"/>
      <c r="Q13" s="7"/>
      <c r="R13" s="7"/>
      <c r="S13" s="107"/>
      <c r="T13" s="107"/>
      <c r="U13" s="107"/>
      <c r="V13" s="7"/>
    </row>
    <row r="14" spans="1:257" customFormat="1" ht="12" customHeight="1" x14ac:dyDescent="0.3">
      <c r="C14" s="103"/>
      <c r="D14" s="58"/>
      <c r="E14" s="104"/>
      <c r="F14" s="105"/>
      <c r="G14" s="105"/>
      <c r="H14" s="105"/>
      <c r="I14" s="106"/>
      <c r="J14" s="106"/>
      <c r="K14" s="106"/>
      <c r="L14" s="106"/>
      <c r="M14" s="106"/>
      <c r="N14" s="106"/>
      <c r="O14" s="106"/>
      <c r="P14" s="7"/>
      <c r="Q14" s="7"/>
      <c r="R14" s="7"/>
      <c r="S14" s="107"/>
      <c r="T14" s="107"/>
      <c r="U14" s="107"/>
      <c r="V14" s="7"/>
    </row>
    <row r="15" spans="1:257" customFormat="1" ht="20.149999999999999" customHeight="1" x14ac:dyDescent="0.3">
      <c r="C15" s="103"/>
      <c r="D15" s="110"/>
      <c r="E15" s="111" t="s">
        <v>104</v>
      </c>
      <c r="F15" s="188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16"/>
      <c r="T15" s="107"/>
      <c r="U15" s="107"/>
      <c r="V15" s="7"/>
    </row>
    <row r="16" spans="1:257" customFormat="1" ht="6" customHeight="1" x14ac:dyDescent="0.3">
      <c r="C16" s="103"/>
      <c r="D16" s="58"/>
      <c r="E16" s="104"/>
      <c r="F16" s="105"/>
      <c r="G16" s="105"/>
      <c r="H16" s="105"/>
      <c r="I16" s="106"/>
      <c r="J16" s="106"/>
      <c r="K16" s="106"/>
      <c r="L16" s="106"/>
      <c r="M16" s="106"/>
      <c r="N16" s="106"/>
      <c r="O16" s="106"/>
      <c r="P16" s="7"/>
      <c r="Q16" s="7"/>
      <c r="R16" s="7"/>
      <c r="S16" s="107"/>
      <c r="T16" s="107"/>
      <c r="U16" s="107"/>
      <c r="V16" s="7"/>
    </row>
    <row r="17" spans="1:36" ht="26.25" customHeight="1" x14ac:dyDescent="0.3">
      <c r="A17" s="2"/>
      <c r="B17" s="1"/>
      <c r="C17" s="57"/>
      <c r="D17" s="58"/>
      <c r="E17" s="216" t="s">
        <v>31</v>
      </c>
      <c r="F17" s="217"/>
      <c r="G17" s="217"/>
      <c r="H17" s="217"/>
      <c r="I17" s="217"/>
      <c r="J17" s="65"/>
      <c r="K17" s="13"/>
      <c r="L17" s="13"/>
      <c r="M17" s="13"/>
      <c r="N17" s="13"/>
      <c r="O17" s="59"/>
      <c r="P17" s="218"/>
      <c r="Q17" s="218"/>
      <c r="R17" s="218"/>
      <c r="S17" s="218"/>
      <c r="T17" s="60"/>
      <c r="U17" s="61"/>
      <c r="V17" s="2"/>
      <c r="X17" s="2"/>
      <c r="AJ17" s="145"/>
    </row>
    <row r="18" spans="1:36" ht="81.75" customHeight="1" x14ac:dyDescent="0.3">
      <c r="A18" s="2"/>
      <c r="B18" s="1"/>
      <c r="C18" s="57"/>
      <c r="D18" s="58"/>
      <c r="E18" s="8" t="s">
        <v>13</v>
      </c>
      <c r="F18" s="8" t="s">
        <v>5</v>
      </c>
      <c r="G18" s="9" t="s">
        <v>102</v>
      </c>
      <c r="H18" s="9" t="s">
        <v>14</v>
      </c>
      <c r="I18" s="9" t="s">
        <v>16</v>
      </c>
      <c r="J18" s="9" t="s">
        <v>17</v>
      </c>
      <c r="K18" s="9" t="s">
        <v>18</v>
      </c>
      <c r="L18" s="9" t="s">
        <v>120</v>
      </c>
      <c r="M18" s="9" t="s">
        <v>29</v>
      </c>
      <c r="N18" s="9" t="s">
        <v>30</v>
      </c>
      <c r="O18" s="9" t="s">
        <v>15</v>
      </c>
      <c r="P18" s="9" t="s">
        <v>32</v>
      </c>
      <c r="Q18" s="9" t="s">
        <v>33</v>
      </c>
      <c r="R18" s="9" t="s">
        <v>34</v>
      </c>
      <c r="S18" s="9" t="s">
        <v>19</v>
      </c>
      <c r="T18" s="8" t="s">
        <v>21</v>
      </c>
      <c r="U18" s="61"/>
      <c r="V18" s="2"/>
      <c r="X18" s="2"/>
      <c r="AJ18" s="145"/>
    </row>
    <row r="19" spans="1:36" s="77" customFormat="1" ht="44.25" customHeight="1" x14ac:dyDescent="0.3">
      <c r="A19" s="4"/>
      <c r="B19" s="1"/>
      <c r="C19" s="57"/>
      <c r="D19" s="58"/>
      <c r="E19" s="139"/>
      <c r="F19" s="162"/>
      <c r="G19" s="177" t="str">
        <f>IFERROR(VLOOKUP(E19&amp;"+"&amp;F19,$X$19:$AA$69,4,0),"")</f>
        <v/>
      </c>
      <c r="H19" s="140"/>
      <c r="I19" s="166"/>
      <c r="J19" s="141"/>
      <c r="K19" s="141"/>
      <c r="L19" s="141"/>
      <c r="M19" s="178" t="str">
        <f>IFERROR(J19/100*$W19,"")</f>
        <v/>
      </c>
      <c r="N19" s="178" t="str">
        <f>IFERROR(K19/100*$W19,"")</f>
        <v/>
      </c>
      <c r="O19" s="143"/>
      <c r="P19" s="140"/>
      <c r="Q19" s="140"/>
      <c r="R19" s="140"/>
      <c r="S19" s="142"/>
      <c r="T19" s="142"/>
      <c r="U19" s="61"/>
      <c r="V19" s="4"/>
      <c r="W19" s="4" t="str">
        <f>IF(L19="50 %","50",IF(L19="60 %","60",""))</f>
        <v/>
      </c>
      <c r="X19" s="4" t="str">
        <f>Y19&amp;"+"&amp;Z19</f>
        <v>I.+1.</v>
      </c>
      <c r="Y19" s="77" t="s">
        <v>84</v>
      </c>
      <c r="Z19" s="7" t="s">
        <v>41</v>
      </c>
      <c r="AA19" s="7" t="s">
        <v>121</v>
      </c>
      <c r="AI19" s="144"/>
      <c r="AJ19" s="145"/>
    </row>
    <row r="20" spans="1:36" s="77" customFormat="1" ht="44.25" customHeight="1" x14ac:dyDescent="0.3">
      <c r="A20" s="4"/>
      <c r="B20" s="1"/>
      <c r="C20" s="57"/>
      <c r="D20" s="58"/>
      <c r="E20" s="139"/>
      <c r="F20" s="162"/>
      <c r="G20" s="177" t="str">
        <f t="shared" ref="G20:G83" si="0">IFERROR(VLOOKUP(E20&amp;"+"&amp;F20,$X$19:$AA$69,4,0),"")</f>
        <v/>
      </c>
      <c r="H20" s="140"/>
      <c r="I20" s="166"/>
      <c r="J20" s="141"/>
      <c r="K20" s="141"/>
      <c r="L20" s="141"/>
      <c r="M20" s="178" t="str">
        <f t="shared" ref="M20:M83" si="1">IFERROR(J20/100*$W20,"")</f>
        <v/>
      </c>
      <c r="N20" s="178" t="str">
        <f>IFERROR(K20/100*$W20,"")</f>
        <v/>
      </c>
      <c r="O20" s="143"/>
      <c r="P20" s="140"/>
      <c r="Q20" s="140"/>
      <c r="R20" s="140"/>
      <c r="S20" s="142"/>
      <c r="T20" s="142"/>
      <c r="U20" s="61"/>
      <c r="V20" s="4"/>
      <c r="W20" s="4" t="str">
        <f t="shared" ref="W20:W83" si="2">IF(L20="50 %","50",IF(L20="60 %","60",""))</f>
        <v/>
      </c>
      <c r="X20" s="4" t="str">
        <f t="shared" ref="X20:X69" si="3">Y20&amp;"+"&amp;Z20</f>
        <v>I.+2.</v>
      </c>
      <c r="Y20" s="77" t="s">
        <v>84</v>
      </c>
      <c r="Z20" s="7" t="s">
        <v>42</v>
      </c>
      <c r="AA20" s="7" t="s">
        <v>43</v>
      </c>
    </row>
    <row r="21" spans="1:36" s="77" customFormat="1" ht="44.25" customHeight="1" x14ac:dyDescent="0.3">
      <c r="A21" s="4"/>
      <c r="B21" s="1"/>
      <c r="C21" s="57"/>
      <c r="D21" s="58"/>
      <c r="E21" s="139"/>
      <c r="F21" s="162"/>
      <c r="G21" s="177" t="str">
        <f t="shared" si="0"/>
        <v/>
      </c>
      <c r="H21" s="140"/>
      <c r="I21" s="166"/>
      <c r="J21" s="141"/>
      <c r="K21" s="141"/>
      <c r="L21" s="141"/>
      <c r="M21" s="178" t="str">
        <f t="shared" si="1"/>
        <v/>
      </c>
      <c r="N21" s="178" t="str">
        <f t="shared" ref="N21:N83" si="4">IFERROR(K21/100*$W21,"")</f>
        <v/>
      </c>
      <c r="O21" s="143"/>
      <c r="P21" s="140"/>
      <c r="Q21" s="140"/>
      <c r="R21" s="140"/>
      <c r="S21" s="142"/>
      <c r="T21" s="142"/>
      <c r="U21" s="61"/>
      <c r="V21" s="4"/>
      <c r="W21" s="4" t="str">
        <f t="shared" si="2"/>
        <v/>
      </c>
      <c r="X21" s="4" t="str">
        <f t="shared" si="3"/>
        <v>I.+3.</v>
      </c>
      <c r="Y21" s="77" t="s">
        <v>84</v>
      </c>
      <c r="Z21" s="7" t="s">
        <v>44</v>
      </c>
      <c r="AA21" s="7" t="s">
        <v>45</v>
      </c>
      <c r="AD21" s="147"/>
      <c r="AI21" s="144"/>
      <c r="AJ21" s="145"/>
    </row>
    <row r="22" spans="1:36" s="77" customFormat="1" ht="44.25" customHeight="1" x14ac:dyDescent="0.3">
      <c r="A22" s="4"/>
      <c r="B22" s="1"/>
      <c r="C22" s="57"/>
      <c r="D22" s="58"/>
      <c r="E22" s="139"/>
      <c r="F22" s="162"/>
      <c r="G22" s="177" t="str">
        <f t="shared" si="0"/>
        <v/>
      </c>
      <c r="H22" s="140"/>
      <c r="I22" s="166"/>
      <c r="J22" s="141"/>
      <c r="K22" s="141"/>
      <c r="L22" s="141"/>
      <c r="M22" s="178" t="str">
        <f t="shared" si="1"/>
        <v/>
      </c>
      <c r="N22" s="178" t="str">
        <f t="shared" si="4"/>
        <v/>
      </c>
      <c r="O22" s="143"/>
      <c r="P22" s="140"/>
      <c r="Q22" s="140"/>
      <c r="R22" s="140"/>
      <c r="S22" s="142"/>
      <c r="T22" s="142"/>
      <c r="U22" s="61"/>
      <c r="V22" s="4"/>
      <c r="W22" s="4" t="str">
        <f t="shared" si="2"/>
        <v/>
      </c>
      <c r="X22" s="4" t="str">
        <f t="shared" si="3"/>
        <v>I.+4.</v>
      </c>
      <c r="Y22" s="77" t="s">
        <v>84</v>
      </c>
      <c r="Z22" s="7" t="s">
        <v>46</v>
      </c>
      <c r="AA22" s="7" t="s">
        <v>47</v>
      </c>
      <c r="AI22" s="144"/>
      <c r="AJ22" s="145"/>
    </row>
    <row r="23" spans="1:36" s="149" customFormat="1" ht="44.25" customHeight="1" x14ac:dyDescent="0.3">
      <c r="A23" s="148"/>
      <c r="C23" s="57"/>
      <c r="D23" s="58"/>
      <c r="E23" s="139"/>
      <c r="F23" s="162"/>
      <c r="G23" s="177" t="str">
        <f t="shared" si="0"/>
        <v/>
      </c>
      <c r="H23" s="140"/>
      <c r="I23" s="166"/>
      <c r="J23" s="141"/>
      <c r="K23" s="141"/>
      <c r="L23" s="141"/>
      <c r="M23" s="178" t="str">
        <f t="shared" si="1"/>
        <v/>
      </c>
      <c r="N23" s="178" t="str">
        <f t="shared" si="4"/>
        <v/>
      </c>
      <c r="O23" s="143"/>
      <c r="P23" s="140"/>
      <c r="Q23" s="140"/>
      <c r="R23" s="140"/>
      <c r="S23" s="142"/>
      <c r="T23" s="142"/>
      <c r="U23" s="150"/>
      <c r="V23" s="148"/>
      <c r="W23" s="4" t="str">
        <f t="shared" si="2"/>
        <v/>
      </c>
      <c r="X23" s="4" t="str">
        <f t="shared" si="3"/>
        <v>I.+5.</v>
      </c>
      <c r="Y23" s="77" t="s">
        <v>84</v>
      </c>
      <c r="Z23" s="7" t="s">
        <v>48</v>
      </c>
      <c r="AA23" s="7" t="s">
        <v>49</v>
      </c>
      <c r="AI23" s="144"/>
      <c r="AJ23" s="145"/>
    </row>
    <row r="24" spans="1:36" s="77" customFormat="1" ht="44.25" customHeight="1" x14ac:dyDescent="0.3">
      <c r="A24" s="4"/>
      <c r="B24" s="1"/>
      <c r="C24" s="57"/>
      <c r="D24" s="58"/>
      <c r="E24" s="139"/>
      <c r="F24" s="162"/>
      <c r="G24" s="177" t="str">
        <f t="shared" si="0"/>
        <v/>
      </c>
      <c r="H24" s="140"/>
      <c r="I24" s="166"/>
      <c r="J24" s="141"/>
      <c r="K24" s="141"/>
      <c r="L24" s="141"/>
      <c r="M24" s="178" t="str">
        <f t="shared" si="1"/>
        <v/>
      </c>
      <c r="N24" s="178" t="str">
        <f t="shared" si="4"/>
        <v/>
      </c>
      <c r="O24" s="143"/>
      <c r="P24" s="140"/>
      <c r="Q24" s="140"/>
      <c r="R24" s="140"/>
      <c r="S24" s="142"/>
      <c r="T24" s="142"/>
      <c r="U24" s="61"/>
      <c r="V24" s="4"/>
      <c r="W24" s="4" t="str">
        <f t="shared" si="2"/>
        <v/>
      </c>
      <c r="X24" s="4" t="str">
        <f t="shared" si="3"/>
        <v>I.+6.</v>
      </c>
      <c r="Y24" s="77" t="s">
        <v>84</v>
      </c>
      <c r="Z24" s="7" t="s">
        <v>50</v>
      </c>
      <c r="AA24" s="7" t="s">
        <v>122</v>
      </c>
      <c r="AI24" s="144"/>
      <c r="AJ24" s="145"/>
    </row>
    <row r="25" spans="1:36" s="77" customFormat="1" ht="44.25" customHeight="1" x14ac:dyDescent="0.3">
      <c r="A25" s="4"/>
      <c r="B25" s="1"/>
      <c r="C25" s="57"/>
      <c r="D25" s="58"/>
      <c r="E25" s="139"/>
      <c r="F25" s="162"/>
      <c r="G25" s="177" t="str">
        <f t="shared" si="0"/>
        <v/>
      </c>
      <c r="H25" s="140"/>
      <c r="I25" s="166"/>
      <c r="J25" s="141"/>
      <c r="K25" s="141"/>
      <c r="L25" s="141"/>
      <c r="M25" s="178" t="str">
        <f t="shared" si="1"/>
        <v/>
      </c>
      <c r="N25" s="178" t="str">
        <f t="shared" si="4"/>
        <v/>
      </c>
      <c r="O25" s="143"/>
      <c r="P25" s="140"/>
      <c r="Q25" s="140"/>
      <c r="R25" s="140"/>
      <c r="S25" s="142"/>
      <c r="T25" s="142"/>
      <c r="U25" s="61"/>
      <c r="V25" s="4"/>
      <c r="W25" s="4" t="str">
        <f t="shared" si="2"/>
        <v/>
      </c>
      <c r="X25" s="4" t="str">
        <f t="shared" si="3"/>
        <v>I.+7.</v>
      </c>
      <c r="Y25" s="77" t="s">
        <v>84</v>
      </c>
      <c r="Z25" s="7" t="s">
        <v>51</v>
      </c>
      <c r="AA25" s="7" t="s">
        <v>123</v>
      </c>
      <c r="AI25" s="144"/>
      <c r="AJ25" s="145"/>
    </row>
    <row r="26" spans="1:36" s="151" customFormat="1" ht="44.25" customHeight="1" x14ac:dyDescent="0.3">
      <c r="A26" s="148"/>
      <c r="B26" s="149"/>
      <c r="C26" s="57"/>
      <c r="D26" s="58"/>
      <c r="E26" s="139"/>
      <c r="F26" s="162"/>
      <c r="G26" s="177" t="str">
        <f t="shared" si="0"/>
        <v/>
      </c>
      <c r="H26" s="140"/>
      <c r="I26" s="166"/>
      <c r="J26" s="141"/>
      <c r="K26" s="141"/>
      <c r="L26" s="141"/>
      <c r="M26" s="178" t="str">
        <f t="shared" si="1"/>
        <v/>
      </c>
      <c r="N26" s="178" t="str">
        <f t="shared" si="4"/>
        <v/>
      </c>
      <c r="O26" s="143"/>
      <c r="P26" s="140"/>
      <c r="Q26" s="140"/>
      <c r="R26" s="140"/>
      <c r="S26" s="142"/>
      <c r="T26" s="142"/>
      <c r="U26" s="150"/>
      <c r="V26" s="148"/>
      <c r="W26" s="4" t="str">
        <f t="shared" si="2"/>
        <v/>
      </c>
      <c r="X26" s="4" t="str">
        <f t="shared" si="3"/>
        <v>I.+8.</v>
      </c>
      <c r="Y26" s="77" t="s">
        <v>84</v>
      </c>
      <c r="Z26" s="7" t="s">
        <v>52</v>
      </c>
      <c r="AA26" s="7" t="s">
        <v>53</v>
      </c>
      <c r="AI26" s="144"/>
      <c r="AJ26" s="145"/>
    </row>
    <row r="27" spans="1:36" s="77" customFormat="1" ht="44.25" customHeight="1" x14ac:dyDescent="0.3">
      <c r="A27" s="4"/>
      <c r="B27" s="1"/>
      <c r="C27" s="57"/>
      <c r="D27" s="58"/>
      <c r="E27" s="139"/>
      <c r="F27" s="162"/>
      <c r="G27" s="177" t="str">
        <f t="shared" si="0"/>
        <v/>
      </c>
      <c r="H27" s="140"/>
      <c r="I27" s="166"/>
      <c r="J27" s="141"/>
      <c r="K27" s="141"/>
      <c r="L27" s="141"/>
      <c r="M27" s="178" t="str">
        <f t="shared" si="1"/>
        <v/>
      </c>
      <c r="N27" s="178" t="str">
        <f t="shared" si="4"/>
        <v/>
      </c>
      <c r="O27" s="143"/>
      <c r="P27" s="140"/>
      <c r="Q27" s="140"/>
      <c r="R27" s="140"/>
      <c r="S27" s="142"/>
      <c r="T27" s="142"/>
      <c r="U27" s="61"/>
      <c r="V27" s="4"/>
      <c r="W27" s="4" t="str">
        <f t="shared" si="2"/>
        <v/>
      </c>
      <c r="X27" s="4" t="str">
        <f t="shared" si="3"/>
        <v>I.+9.</v>
      </c>
      <c r="Y27" s="77" t="s">
        <v>84</v>
      </c>
      <c r="Z27" s="7" t="s">
        <v>54</v>
      </c>
      <c r="AA27" s="7" t="s">
        <v>55</v>
      </c>
      <c r="AI27" s="152"/>
      <c r="AJ27" s="153"/>
    </row>
    <row r="28" spans="1:36" s="77" customFormat="1" ht="44.25" customHeight="1" x14ac:dyDescent="0.3">
      <c r="A28" s="4"/>
      <c r="B28" s="1"/>
      <c r="C28" s="57"/>
      <c r="D28" s="58"/>
      <c r="E28" s="139"/>
      <c r="F28" s="162"/>
      <c r="G28" s="177" t="str">
        <f t="shared" si="0"/>
        <v/>
      </c>
      <c r="H28" s="140"/>
      <c r="I28" s="166"/>
      <c r="J28" s="141"/>
      <c r="K28" s="141"/>
      <c r="L28" s="141"/>
      <c r="M28" s="178" t="str">
        <f t="shared" si="1"/>
        <v/>
      </c>
      <c r="N28" s="178" t="str">
        <f t="shared" si="4"/>
        <v/>
      </c>
      <c r="O28" s="143"/>
      <c r="P28" s="140"/>
      <c r="Q28" s="140"/>
      <c r="R28" s="140"/>
      <c r="S28" s="142"/>
      <c r="T28" s="142"/>
      <c r="U28" s="61"/>
      <c r="V28" s="4"/>
      <c r="W28" s="4" t="str">
        <f t="shared" si="2"/>
        <v/>
      </c>
      <c r="X28" s="4" t="str">
        <f t="shared" si="3"/>
        <v>I.+10.</v>
      </c>
      <c r="Y28" s="77" t="s">
        <v>84</v>
      </c>
      <c r="Z28" s="7" t="s">
        <v>56</v>
      </c>
      <c r="AA28" s="7" t="s">
        <v>124</v>
      </c>
      <c r="AI28" s="152"/>
      <c r="AJ28" s="153"/>
    </row>
    <row r="29" spans="1:36" s="77" customFormat="1" ht="44.25" customHeight="1" x14ac:dyDescent="0.3">
      <c r="A29" s="4"/>
      <c r="B29" s="1"/>
      <c r="C29" s="57"/>
      <c r="D29" s="58"/>
      <c r="E29" s="139"/>
      <c r="F29" s="162"/>
      <c r="G29" s="177" t="str">
        <f t="shared" si="0"/>
        <v/>
      </c>
      <c r="H29" s="140"/>
      <c r="I29" s="166"/>
      <c r="J29" s="141"/>
      <c r="K29" s="141"/>
      <c r="L29" s="141"/>
      <c r="M29" s="178" t="str">
        <f t="shared" si="1"/>
        <v/>
      </c>
      <c r="N29" s="178" t="str">
        <f t="shared" si="4"/>
        <v/>
      </c>
      <c r="O29" s="143"/>
      <c r="P29" s="140"/>
      <c r="Q29" s="140"/>
      <c r="R29" s="140"/>
      <c r="S29" s="142"/>
      <c r="T29" s="142"/>
      <c r="U29" s="61"/>
      <c r="V29" s="4"/>
      <c r="W29" s="4" t="str">
        <f t="shared" si="2"/>
        <v/>
      </c>
      <c r="X29" s="4" t="str">
        <f t="shared" si="3"/>
        <v>I.+11.</v>
      </c>
      <c r="Y29" s="77" t="s">
        <v>84</v>
      </c>
      <c r="Z29" s="7" t="s">
        <v>57</v>
      </c>
      <c r="AA29" s="7" t="s">
        <v>125</v>
      </c>
      <c r="AI29" s="152"/>
      <c r="AJ29" s="153"/>
    </row>
    <row r="30" spans="1:36" s="77" customFormat="1" ht="44.25" customHeight="1" x14ac:dyDescent="0.3">
      <c r="A30" s="4"/>
      <c r="B30" s="1"/>
      <c r="C30" s="57"/>
      <c r="D30" s="58"/>
      <c r="E30" s="139"/>
      <c r="F30" s="162"/>
      <c r="G30" s="177" t="str">
        <f t="shared" si="0"/>
        <v/>
      </c>
      <c r="H30" s="140"/>
      <c r="I30" s="166"/>
      <c r="J30" s="141"/>
      <c r="K30" s="141"/>
      <c r="L30" s="141"/>
      <c r="M30" s="178" t="str">
        <f t="shared" si="1"/>
        <v/>
      </c>
      <c r="N30" s="178" t="str">
        <f t="shared" si="4"/>
        <v/>
      </c>
      <c r="O30" s="143"/>
      <c r="P30" s="140"/>
      <c r="Q30" s="140"/>
      <c r="R30" s="140"/>
      <c r="S30" s="142"/>
      <c r="T30" s="142"/>
      <c r="U30" s="61"/>
      <c r="V30" s="4"/>
      <c r="W30" s="4" t="str">
        <f t="shared" si="2"/>
        <v/>
      </c>
      <c r="X30" s="4" t="str">
        <f t="shared" si="3"/>
        <v>I.+12.</v>
      </c>
      <c r="Y30" s="77" t="s">
        <v>84</v>
      </c>
      <c r="Z30" s="7" t="s">
        <v>130</v>
      </c>
      <c r="AA30" s="7" t="s">
        <v>126</v>
      </c>
      <c r="AI30" s="152"/>
      <c r="AJ30" s="153"/>
    </row>
    <row r="31" spans="1:36" s="77" customFormat="1" ht="44.25" customHeight="1" x14ac:dyDescent="0.3">
      <c r="A31" s="4"/>
      <c r="B31" s="1"/>
      <c r="C31" s="57"/>
      <c r="D31" s="58"/>
      <c r="E31" s="139"/>
      <c r="F31" s="162"/>
      <c r="G31" s="177" t="str">
        <f t="shared" si="0"/>
        <v/>
      </c>
      <c r="H31" s="140"/>
      <c r="I31" s="166"/>
      <c r="J31" s="141"/>
      <c r="K31" s="141"/>
      <c r="L31" s="141"/>
      <c r="M31" s="178" t="str">
        <f t="shared" si="1"/>
        <v/>
      </c>
      <c r="N31" s="178" t="str">
        <f t="shared" si="4"/>
        <v/>
      </c>
      <c r="O31" s="143"/>
      <c r="P31" s="140"/>
      <c r="Q31" s="140"/>
      <c r="R31" s="140"/>
      <c r="S31" s="142"/>
      <c r="T31" s="142"/>
      <c r="U31" s="61"/>
      <c r="V31" s="4"/>
      <c r="W31" s="4" t="str">
        <f t="shared" si="2"/>
        <v/>
      </c>
      <c r="X31" s="4" t="str">
        <f t="shared" si="3"/>
        <v>I.+13.</v>
      </c>
      <c r="Y31" s="77" t="s">
        <v>84</v>
      </c>
      <c r="Z31" s="7" t="s">
        <v>131</v>
      </c>
      <c r="AA31" s="7" t="s">
        <v>127</v>
      </c>
      <c r="AI31" s="152"/>
      <c r="AJ31" s="153"/>
    </row>
    <row r="32" spans="1:36" s="77" customFormat="1" ht="44.25" customHeight="1" x14ac:dyDescent="0.3">
      <c r="A32" s="4"/>
      <c r="B32" s="1"/>
      <c r="C32" s="57"/>
      <c r="D32" s="58"/>
      <c r="E32" s="139"/>
      <c r="F32" s="162"/>
      <c r="G32" s="177" t="str">
        <f t="shared" si="0"/>
        <v/>
      </c>
      <c r="H32" s="140"/>
      <c r="I32" s="166"/>
      <c r="J32" s="141"/>
      <c r="K32" s="141"/>
      <c r="L32" s="141"/>
      <c r="M32" s="178" t="str">
        <f t="shared" si="1"/>
        <v/>
      </c>
      <c r="N32" s="178" t="str">
        <f t="shared" si="4"/>
        <v/>
      </c>
      <c r="O32" s="143"/>
      <c r="P32" s="140"/>
      <c r="Q32" s="140"/>
      <c r="R32" s="140"/>
      <c r="S32" s="142"/>
      <c r="T32" s="142"/>
      <c r="U32" s="61"/>
      <c r="V32" s="4"/>
      <c r="W32" s="4" t="str">
        <f t="shared" si="2"/>
        <v/>
      </c>
      <c r="X32" s="4" t="str">
        <f t="shared" si="3"/>
        <v>I.+14.</v>
      </c>
      <c r="Y32" s="77" t="s">
        <v>84</v>
      </c>
      <c r="Z32" s="7" t="s">
        <v>132</v>
      </c>
      <c r="AA32" s="7" t="s">
        <v>128</v>
      </c>
      <c r="AI32" s="152"/>
      <c r="AJ32" s="153"/>
    </row>
    <row r="33" spans="1:36" s="77" customFormat="1" ht="44.25" customHeight="1" x14ac:dyDescent="0.3">
      <c r="A33" s="4"/>
      <c r="B33" s="1"/>
      <c r="C33" s="57"/>
      <c r="D33" s="58"/>
      <c r="E33" s="139"/>
      <c r="F33" s="162"/>
      <c r="G33" s="177" t="str">
        <f t="shared" si="0"/>
        <v/>
      </c>
      <c r="H33" s="140"/>
      <c r="I33" s="166"/>
      <c r="J33" s="141"/>
      <c r="K33" s="141"/>
      <c r="L33" s="141"/>
      <c r="M33" s="178" t="str">
        <f t="shared" si="1"/>
        <v/>
      </c>
      <c r="N33" s="178" t="str">
        <f t="shared" si="4"/>
        <v/>
      </c>
      <c r="O33" s="143"/>
      <c r="P33" s="140"/>
      <c r="Q33" s="140"/>
      <c r="R33" s="140"/>
      <c r="S33" s="142"/>
      <c r="T33" s="142"/>
      <c r="U33" s="61"/>
      <c r="V33" s="4"/>
      <c r="W33" s="4" t="str">
        <f t="shared" si="2"/>
        <v/>
      </c>
      <c r="X33" s="4" t="str">
        <f t="shared" si="3"/>
        <v>I.+15.</v>
      </c>
      <c r="Y33" s="77" t="s">
        <v>84</v>
      </c>
      <c r="Z33" s="7" t="s">
        <v>133</v>
      </c>
      <c r="AA33" s="7" t="s">
        <v>129</v>
      </c>
      <c r="AI33" s="152"/>
      <c r="AJ33" s="153"/>
    </row>
    <row r="34" spans="1:36" s="77" customFormat="1" ht="44.25" customHeight="1" x14ac:dyDescent="0.3">
      <c r="A34" s="4"/>
      <c r="B34" s="1"/>
      <c r="C34" s="57"/>
      <c r="D34" s="58"/>
      <c r="E34" s="139"/>
      <c r="F34" s="162"/>
      <c r="G34" s="177" t="str">
        <f t="shared" si="0"/>
        <v/>
      </c>
      <c r="H34" s="140"/>
      <c r="I34" s="166"/>
      <c r="J34" s="141"/>
      <c r="K34" s="141"/>
      <c r="L34" s="141"/>
      <c r="M34" s="178" t="str">
        <f t="shared" si="1"/>
        <v/>
      </c>
      <c r="N34" s="178" t="str">
        <f t="shared" si="4"/>
        <v/>
      </c>
      <c r="O34" s="143"/>
      <c r="P34" s="140"/>
      <c r="Q34" s="140"/>
      <c r="R34" s="140"/>
      <c r="S34" s="142"/>
      <c r="T34" s="142"/>
      <c r="U34" s="61"/>
      <c r="V34" s="4"/>
      <c r="W34" s="4" t="str">
        <f t="shared" si="2"/>
        <v/>
      </c>
      <c r="X34" s="4" t="str">
        <f t="shared" si="3"/>
        <v>II.+1.</v>
      </c>
      <c r="Y34" s="77" t="s">
        <v>85</v>
      </c>
      <c r="Z34" s="132" t="s">
        <v>41</v>
      </c>
      <c r="AA34" s="132" t="s">
        <v>134</v>
      </c>
      <c r="AI34" s="152"/>
      <c r="AJ34" s="153"/>
    </row>
    <row r="35" spans="1:36" s="77" customFormat="1" ht="44.25" customHeight="1" x14ac:dyDescent="0.3">
      <c r="A35" s="4"/>
      <c r="B35" s="1"/>
      <c r="C35" s="57"/>
      <c r="D35" s="58"/>
      <c r="E35" s="139"/>
      <c r="F35" s="162"/>
      <c r="G35" s="177" t="str">
        <f t="shared" si="0"/>
        <v/>
      </c>
      <c r="H35" s="140"/>
      <c r="I35" s="166"/>
      <c r="J35" s="141"/>
      <c r="K35" s="141"/>
      <c r="L35" s="141"/>
      <c r="M35" s="178" t="str">
        <f t="shared" si="1"/>
        <v/>
      </c>
      <c r="N35" s="178" t="str">
        <f t="shared" si="4"/>
        <v/>
      </c>
      <c r="O35" s="143"/>
      <c r="P35" s="140"/>
      <c r="Q35" s="140"/>
      <c r="R35" s="140"/>
      <c r="S35" s="142"/>
      <c r="T35" s="142"/>
      <c r="U35" s="61"/>
      <c r="V35" s="4"/>
      <c r="W35" s="4" t="str">
        <f t="shared" si="2"/>
        <v/>
      </c>
      <c r="X35" s="4" t="str">
        <f t="shared" si="3"/>
        <v>II.+2.</v>
      </c>
      <c r="Y35" s="77" t="s">
        <v>85</v>
      </c>
      <c r="Z35" s="132" t="s">
        <v>42</v>
      </c>
      <c r="AA35" s="132" t="s">
        <v>60</v>
      </c>
      <c r="AI35" s="152"/>
      <c r="AJ35" s="153"/>
    </row>
    <row r="36" spans="1:36" s="77" customFormat="1" ht="44.25" customHeight="1" x14ac:dyDescent="0.3">
      <c r="A36" s="4"/>
      <c r="B36" s="1"/>
      <c r="C36" s="57"/>
      <c r="D36" s="58"/>
      <c r="E36" s="139"/>
      <c r="F36" s="162"/>
      <c r="G36" s="177" t="str">
        <f t="shared" si="0"/>
        <v/>
      </c>
      <c r="H36" s="140"/>
      <c r="I36" s="166"/>
      <c r="J36" s="141"/>
      <c r="K36" s="141"/>
      <c r="L36" s="141"/>
      <c r="M36" s="178" t="str">
        <f t="shared" si="1"/>
        <v/>
      </c>
      <c r="N36" s="178" t="str">
        <f t="shared" si="4"/>
        <v/>
      </c>
      <c r="O36" s="143"/>
      <c r="P36" s="140"/>
      <c r="Q36" s="140"/>
      <c r="R36" s="140"/>
      <c r="S36" s="142"/>
      <c r="T36" s="142"/>
      <c r="U36" s="61"/>
      <c r="V36" s="4"/>
      <c r="W36" s="4" t="str">
        <f t="shared" si="2"/>
        <v/>
      </c>
      <c r="X36" s="4" t="str">
        <f t="shared" si="3"/>
        <v>II.+3.</v>
      </c>
      <c r="Y36" s="77" t="s">
        <v>85</v>
      </c>
      <c r="Z36" s="132" t="s">
        <v>44</v>
      </c>
      <c r="AA36" s="132" t="s">
        <v>61</v>
      </c>
      <c r="AI36" s="152"/>
      <c r="AJ36" s="153"/>
    </row>
    <row r="37" spans="1:36" s="77" customFormat="1" ht="44.25" customHeight="1" x14ac:dyDescent="0.3">
      <c r="A37" s="4"/>
      <c r="B37" s="1"/>
      <c r="C37" s="57"/>
      <c r="D37" s="58"/>
      <c r="E37" s="139"/>
      <c r="F37" s="162"/>
      <c r="G37" s="177" t="str">
        <f t="shared" si="0"/>
        <v/>
      </c>
      <c r="H37" s="140"/>
      <c r="I37" s="166"/>
      <c r="J37" s="141"/>
      <c r="K37" s="141"/>
      <c r="L37" s="141"/>
      <c r="M37" s="178" t="str">
        <f t="shared" si="1"/>
        <v/>
      </c>
      <c r="N37" s="178" t="str">
        <f t="shared" si="4"/>
        <v/>
      </c>
      <c r="O37" s="143"/>
      <c r="P37" s="140"/>
      <c r="Q37" s="140"/>
      <c r="R37" s="140"/>
      <c r="S37" s="142"/>
      <c r="T37" s="142"/>
      <c r="U37" s="61"/>
      <c r="V37" s="4"/>
      <c r="W37" s="4" t="str">
        <f t="shared" si="2"/>
        <v/>
      </c>
      <c r="X37" s="4" t="str">
        <f t="shared" si="3"/>
        <v>II.+4.</v>
      </c>
      <c r="Y37" s="77" t="s">
        <v>85</v>
      </c>
      <c r="Z37" s="132" t="s">
        <v>46</v>
      </c>
      <c r="AA37" s="132" t="s">
        <v>62</v>
      </c>
      <c r="AI37" s="152"/>
      <c r="AJ37" s="153"/>
    </row>
    <row r="38" spans="1:36" s="77" customFormat="1" ht="44.25" customHeight="1" x14ac:dyDescent="0.3">
      <c r="A38" s="4"/>
      <c r="B38" s="1"/>
      <c r="C38" s="57"/>
      <c r="D38" s="58"/>
      <c r="E38" s="139"/>
      <c r="F38" s="162"/>
      <c r="G38" s="177" t="str">
        <f t="shared" si="0"/>
        <v/>
      </c>
      <c r="H38" s="140"/>
      <c r="I38" s="166"/>
      <c r="J38" s="141"/>
      <c r="K38" s="141"/>
      <c r="L38" s="141"/>
      <c r="M38" s="178" t="str">
        <f t="shared" si="1"/>
        <v/>
      </c>
      <c r="N38" s="178" t="str">
        <f t="shared" si="4"/>
        <v/>
      </c>
      <c r="O38" s="143"/>
      <c r="P38" s="140"/>
      <c r="Q38" s="140"/>
      <c r="R38" s="140"/>
      <c r="S38" s="142"/>
      <c r="T38" s="142"/>
      <c r="U38" s="61"/>
      <c r="V38" s="4"/>
      <c r="W38" s="4" t="str">
        <f t="shared" si="2"/>
        <v/>
      </c>
      <c r="X38" s="4" t="str">
        <f t="shared" si="3"/>
        <v>II.+5.</v>
      </c>
      <c r="Y38" s="77" t="s">
        <v>85</v>
      </c>
      <c r="Z38" s="132" t="s">
        <v>48</v>
      </c>
      <c r="AA38" s="132" t="s">
        <v>63</v>
      </c>
      <c r="AI38" s="152"/>
      <c r="AJ38" s="153"/>
    </row>
    <row r="39" spans="1:36" s="77" customFormat="1" ht="44.25" customHeight="1" x14ac:dyDescent="0.3">
      <c r="A39" s="4"/>
      <c r="B39" s="1"/>
      <c r="C39" s="57"/>
      <c r="D39" s="58"/>
      <c r="E39" s="139"/>
      <c r="F39" s="162"/>
      <c r="G39" s="177" t="str">
        <f t="shared" si="0"/>
        <v/>
      </c>
      <c r="H39" s="140"/>
      <c r="I39" s="166"/>
      <c r="J39" s="141"/>
      <c r="K39" s="141"/>
      <c r="L39" s="141"/>
      <c r="M39" s="178" t="str">
        <f t="shared" si="1"/>
        <v/>
      </c>
      <c r="N39" s="178" t="str">
        <f t="shared" si="4"/>
        <v/>
      </c>
      <c r="O39" s="143"/>
      <c r="P39" s="140"/>
      <c r="Q39" s="140"/>
      <c r="R39" s="140"/>
      <c r="S39" s="142"/>
      <c r="T39" s="142"/>
      <c r="U39" s="61"/>
      <c r="V39" s="4"/>
      <c r="W39" s="4" t="str">
        <f t="shared" si="2"/>
        <v/>
      </c>
      <c r="X39" s="4" t="str">
        <f t="shared" si="3"/>
        <v>II.+6.</v>
      </c>
      <c r="Y39" s="77" t="s">
        <v>85</v>
      </c>
      <c r="Z39" s="132" t="s">
        <v>50</v>
      </c>
      <c r="AA39" s="132" t="s">
        <v>128</v>
      </c>
      <c r="AI39" s="152"/>
      <c r="AJ39" s="153"/>
    </row>
    <row r="40" spans="1:36" s="77" customFormat="1" ht="44.25" customHeight="1" x14ac:dyDescent="0.3">
      <c r="A40" s="4"/>
      <c r="B40" s="1"/>
      <c r="C40" s="57"/>
      <c r="D40" s="58"/>
      <c r="E40" s="139"/>
      <c r="F40" s="162"/>
      <c r="G40" s="177" t="str">
        <f t="shared" si="0"/>
        <v/>
      </c>
      <c r="H40" s="140"/>
      <c r="I40" s="166"/>
      <c r="J40" s="141"/>
      <c r="K40" s="141"/>
      <c r="L40" s="141"/>
      <c r="M40" s="178" t="str">
        <f t="shared" si="1"/>
        <v/>
      </c>
      <c r="N40" s="178" t="str">
        <f t="shared" si="4"/>
        <v/>
      </c>
      <c r="O40" s="143"/>
      <c r="P40" s="140"/>
      <c r="Q40" s="140"/>
      <c r="R40" s="140"/>
      <c r="S40" s="142"/>
      <c r="T40" s="142"/>
      <c r="U40" s="61"/>
      <c r="V40" s="4"/>
      <c r="W40" s="4" t="str">
        <f t="shared" si="2"/>
        <v/>
      </c>
      <c r="X40" s="4" t="str">
        <f t="shared" si="3"/>
        <v>II.+7.</v>
      </c>
      <c r="Y40" s="77" t="s">
        <v>85</v>
      </c>
      <c r="Z40" s="132" t="s">
        <v>51</v>
      </c>
      <c r="AA40" s="132" t="s">
        <v>129</v>
      </c>
      <c r="AI40" s="152"/>
      <c r="AJ40" s="153"/>
    </row>
    <row r="41" spans="1:36" s="77" customFormat="1" ht="44.25" customHeight="1" x14ac:dyDescent="0.3">
      <c r="A41" s="4"/>
      <c r="B41" s="1"/>
      <c r="C41" s="57"/>
      <c r="D41" s="58"/>
      <c r="E41" s="139"/>
      <c r="F41" s="162"/>
      <c r="G41" s="177" t="str">
        <f t="shared" si="0"/>
        <v/>
      </c>
      <c r="H41" s="140"/>
      <c r="I41" s="166"/>
      <c r="J41" s="141"/>
      <c r="K41" s="141"/>
      <c r="L41" s="141"/>
      <c r="M41" s="178" t="str">
        <f t="shared" si="1"/>
        <v/>
      </c>
      <c r="N41" s="178" t="str">
        <f t="shared" si="4"/>
        <v/>
      </c>
      <c r="O41" s="143"/>
      <c r="P41" s="140"/>
      <c r="Q41" s="140"/>
      <c r="R41" s="140"/>
      <c r="S41" s="142"/>
      <c r="T41" s="142"/>
      <c r="U41" s="61"/>
      <c r="V41" s="4"/>
      <c r="W41" s="4" t="str">
        <f t="shared" si="2"/>
        <v/>
      </c>
      <c r="X41" s="4" t="str">
        <f t="shared" si="3"/>
        <v>III.+1.</v>
      </c>
      <c r="Y41" s="77" t="s">
        <v>86</v>
      </c>
      <c r="Z41" s="132" t="s">
        <v>41</v>
      </c>
      <c r="AA41" s="132" t="s">
        <v>67</v>
      </c>
      <c r="AI41" s="152"/>
      <c r="AJ41" s="153"/>
    </row>
    <row r="42" spans="1:36" s="77" customFormat="1" ht="44.25" customHeight="1" x14ac:dyDescent="0.3">
      <c r="A42" s="4"/>
      <c r="B42" s="1"/>
      <c r="C42" s="57"/>
      <c r="D42" s="58"/>
      <c r="E42" s="139"/>
      <c r="F42" s="162"/>
      <c r="G42" s="177" t="str">
        <f t="shared" si="0"/>
        <v/>
      </c>
      <c r="H42" s="140"/>
      <c r="I42" s="166"/>
      <c r="J42" s="141"/>
      <c r="K42" s="141"/>
      <c r="L42" s="141"/>
      <c r="M42" s="178" t="str">
        <f t="shared" si="1"/>
        <v/>
      </c>
      <c r="N42" s="178" t="str">
        <f t="shared" si="4"/>
        <v/>
      </c>
      <c r="O42" s="143"/>
      <c r="P42" s="140"/>
      <c r="Q42" s="140"/>
      <c r="R42" s="140"/>
      <c r="S42" s="142"/>
      <c r="T42" s="142"/>
      <c r="U42" s="61"/>
      <c r="V42" s="4"/>
      <c r="W42" s="4" t="str">
        <f t="shared" si="2"/>
        <v/>
      </c>
      <c r="X42" s="4" t="str">
        <f t="shared" si="3"/>
        <v>III.+2.</v>
      </c>
      <c r="Y42" s="77" t="s">
        <v>86</v>
      </c>
      <c r="Z42" s="132" t="s">
        <v>42</v>
      </c>
      <c r="AA42" s="132" t="s">
        <v>135</v>
      </c>
      <c r="AI42" s="152"/>
      <c r="AJ42" s="153"/>
    </row>
    <row r="43" spans="1:36" s="77" customFormat="1" ht="44.25" customHeight="1" x14ac:dyDescent="0.3">
      <c r="A43" s="4"/>
      <c r="B43" s="1"/>
      <c r="C43" s="57"/>
      <c r="D43" s="58"/>
      <c r="E43" s="139"/>
      <c r="F43" s="162"/>
      <c r="G43" s="177" t="str">
        <f t="shared" si="0"/>
        <v/>
      </c>
      <c r="H43" s="140"/>
      <c r="I43" s="166"/>
      <c r="J43" s="141"/>
      <c r="K43" s="141"/>
      <c r="L43" s="141"/>
      <c r="M43" s="178" t="str">
        <f t="shared" si="1"/>
        <v/>
      </c>
      <c r="N43" s="178" t="str">
        <f t="shared" si="4"/>
        <v/>
      </c>
      <c r="O43" s="143"/>
      <c r="P43" s="140"/>
      <c r="Q43" s="140"/>
      <c r="R43" s="140"/>
      <c r="S43" s="142"/>
      <c r="T43" s="142"/>
      <c r="U43" s="61"/>
      <c r="V43" s="4"/>
      <c r="W43" s="4" t="str">
        <f t="shared" si="2"/>
        <v/>
      </c>
      <c r="X43" s="4" t="str">
        <f t="shared" si="3"/>
        <v>III.+3.</v>
      </c>
      <c r="Y43" s="77" t="s">
        <v>86</v>
      </c>
      <c r="Z43" s="132" t="s">
        <v>44</v>
      </c>
      <c r="AA43" s="132" t="s">
        <v>136</v>
      </c>
      <c r="AI43" s="152"/>
      <c r="AJ43" s="153"/>
    </row>
    <row r="44" spans="1:36" s="77" customFormat="1" ht="44.25" customHeight="1" x14ac:dyDescent="0.3">
      <c r="A44" s="4"/>
      <c r="B44" s="1"/>
      <c r="C44" s="57"/>
      <c r="D44" s="58"/>
      <c r="E44" s="139"/>
      <c r="F44" s="162"/>
      <c r="G44" s="177" t="str">
        <f t="shared" si="0"/>
        <v/>
      </c>
      <c r="H44" s="140"/>
      <c r="I44" s="166"/>
      <c r="J44" s="141"/>
      <c r="K44" s="141"/>
      <c r="L44" s="141"/>
      <c r="M44" s="178" t="str">
        <f t="shared" si="1"/>
        <v/>
      </c>
      <c r="N44" s="178" t="str">
        <f t="shared" si="4"/>
        <v/>
      </c>
      <c r="O44" s="143"/>
      <c r="P44" s="140"/>
      <c r="Q44" s="140"/>
      <c r="R44" s="140"/>
      <c r="S44" s="142"/>
      <c r="T44" s="142"/>
      <c r="U44" s="61"/>
      <c r="V44" s="4"/>
      <c r="W44" s="4" t="str">
        <f t="shared" si="2"/>
        <v/>
      </c>
      <c r="X44" s="4" t="str">
        <f t="shared" si="3"/>
        <v>III.+4.</v>
      </c>
      <c r="Y44" s="77" t="s">
        <v>86</v>
      </c>
      <c r="Z44" s="132" t="s">
        <v>46</v>
      </c>
      <c r="AA44" s="132" t="s">
        <v>68</v>
      </c>
      <c r="AI44" s="152"/>
      <c r="AJ44" s="153"/>
    </row>
    <row r="45" spans="1:36" s="77" customFormat="1" ht="44.25" customHeight="1" x14ac:dyDescent="0.3">
      <c r="A45" s="4"/>
      <c r="B45" s="1"/>
      <c r="C45" s="57"/>
      <c r="D45" s="58"/>
      <c r="E45" s="139"/>
      <c r="F45" s="162"/>
      <c r="G45" s="177" t="str">
        <f t="shared" si="0"/>
        <v/>
      </c>
      <c r="H45" s="140"/>
      <c r="I45" s="166"/>
      <c r="J45" s="141"/>
      <c r="K45" s="141"/>
      <c r="L45" s="141"/>
      <c r="M45" s="178" t="str">
        <f t="shared" si="1"/>
        <v/>
      </c>
      <c r="N45" s="178" t="str">
        <f t="shared" si="4"/>
        <v/>
      </c>
      <c r="O45" s="143"/>
      <c r="P45" s="140"/>
      <c r="Q45" s="140"/>
      <c r="R45" s="140"/>
      <c r="S45" s="142"/>
      <c r="T45" s="142"/>
      <c r="U45" s="61"/>
      <c r="V45" s="4"/>
      <c r="W45" s="4" t="str">
        <f t="shared" si="2"/>
        <v/>
      </c>
      <c r="X45" s="4" t="str">
        <f t="shared" si="3"/>
        <v>III.+5.</v>
      </c>
      <c r="Y45" s="77" t="s">
        <v>86</v>
      </c>
      <c r="Z45" s="132" t="s">
        <v>48</v>
      </c>
      <c r="AA45" s="132" t="s">
        <v>69</v>
      </c>
      <c r="AI45" s="152"/>
      <c r="AJ45" s="153"/>
    </row>
    <row r="46" spans="1:36" s="77" customFormat="1" ht="44.25" customHeight="1" x14ac:dyDescent="0.3">
      <c r="A46" s="4"/>
      <c r="B46" s="1"/>
      <c r="C46" s="57"/>
      <c r="D46" s="58"/>
      <c r="E46" s="139"/>
      <c r="F46" s="162"/>
      <c r="G46" s="177" t="str">
        <f t="shared" si="0"/>
        <v/>
      </c>
      <c r="H46" s="140"/>
      <c r="I46" s="166"/>
      <c r="J46" s="141"/>
      <c r="K46" s="141"/>
      <c r="L46" s="141"/>
      <c r="M46" s="178" t="str">
        <f t="shared" si="1"/>
        <v/>
      </c>
      <c r="N46" s="178" t="str">
        <f t="shared" si="4"/>
        <v/>
      </c>
      <c r="O46" s="143"/>
      <c r="P46" s="140"/>
      <c r="Q46" s="140"/>
      <c r="R46" s="140"/>
      <c r="S46" s="142"/>
      <c r="T46" s="142"/>
      <c r="U46" s="61"/>
      <c r="V46" s="4"/>
      <c r="W46" s="4" t="str">
        <f t="shared" si="2"/>
        <v/>
      </c>
      <c r="X46" s="4" t="str">
        <f t="shared" si="3"/>
        <v>III.+6.</v>
      </c>
      <c r="Y46" s="77" t="s">
        <v>86</v>
      </c>
      <c r="Z46" s="132" t="s">
        <v>50</v>
      </c>
      <c r="AA46" s="132" t="s">
        <v>137</v>
      </c>
      <c r="AI46" s="152"/>
      <c r="AJ46" s="153"/>
    </row>
    <row r="47" spans="1:36" s="77" customFormat="1" ht="44.25" customHeight="1" x14ac:dyDescent="0.3">
      <c r="A47" s="4"/>
      <c r="B47" s="1"/>
      <c r="C47" s="57"/>
      <c r="D47" s="58"/>
      <c r="E47" s="139"/>
      <c r="F47" s="162"/>
      <c r="G47" s="177" t="str">
        <f t="shared" si="0"/>
        <v/>
      </c>
      <c r="H47" s="140"/>
      <c r="I47" s="166"/>
      <c r="J47" s="141"/>
      <c r="K47" s="141"/>
      <c r="L47" s="141"/>
      <c r="M47" s="178" t="str">
        <f t="shared" si="1"/>
        <v/>
      </c>
      <c r="N47" s="178" t="str">
        <f t="shared" si="4"/>
        <v/>
      </c>
      <c r="O47" s="143"/>
      <c r="P47" s="140"/>
      <c r="Q47" s="140"/>
      <c r="R47" s="140"/>
      <c r="S47" s="142"/>
      <c r="T47" s="142"/>
      <c r="U47" s="61"/>
      <c r="V47" s="4"/>
      <c r="W47" s="4" t="str">
        <f t="shared" si="2"/>
        <v/>
      </c>
      <c r="X47" s="4" t="str">
        <f t="shared" si="3"/>
        <v>III.+7.</v>
      </c>
      <c r="Y47" s="77" t="s">
        <v>86</v>
      </c>
      <c r="Z47" s="132" t="s">
        <v>51</v>
      </c>
      <c r="AA47" s="132" t="s">
        <v>138</v>
      </c>
      <c r="AI47" s="152"/>
      <c r="AJ47" s="153"/>
    </row>
    <row r="48" spans="1:36" s="77" customFormat="1" ht="44.25" customHeight="1" x14ac:dyDescent="0.3">
      <c r="A48" s="4"/>
      <c r="B48" s="1"/>
      <c r="C48" s="57"/>
      <c r="D48" s="58"/>
      <c r="E48" s="139"/>
      <c r="F48" s="162"/>
      <c r="G48" s="177" t="str">
        <f t="shared" si="0"/>
        <v/>
      </c>
      <c r="H48" s="140"/>
      <c r="I48" s="166"/>
      <c r="J48" s="141"/>
      <c r="K48" s="141"/>
      <c r="L48" s="141"/>
      <c r="M48" s="178" t="str">
        <f t="shared" si="1"/>
        <v/>
      </c>
      <c r="N48" s="178" t="str">
        <f t="shared" si="4"/>
        <v/>
      </c>
      <c r="O48" s="143"/>
      <c r="P48" s="140"/>
      <c r="Q48" s="140"/>
      <c r="R48" s="140"/>
      <c r="S48" s="142"/>
      <c r="T48" s="142"/>
      <c r="U48" s="61"/>
      <c r="V48" s="4"/>
      <c r="W48" s="4" t="str">
        <f t="shared" si="2"/>
        <v/>
      </c>
      <c r="X48" s="4" t="str">
        <f t="shared" si="3"/>
        <v>III.+8.</v>
      </c>
      <c r="Y48" s="77" t="s">
        <v>86</v>
      </c>
      <c r="Z48" s="132" t="s">
        <v>52</v>
      </c>
      <c r="AA48" s="132" t="s">
        <v>128</v>
      </c>
      <c r="AI48" s="152"/>
      <c r="AJ48" s="153"/>
    </row>
    <row r="49" spans="1:36" s="77" customFormat="1" ht="44.25" customHeight="1" x14ac:dyDescent="0.3">
      <c r="A49" s="4"/>
      <c r="B49" s="1"/>
      <c r="C49" s="57"/>
      <c r="D49" s="58"/>
      <c r="E49" s="139"/>
      <c r="F49" s="162"/>
      <c r="G49" s="177" t="str">
        <f t="shared" si="0"/>
        <v/>
      </c>
      <c r="H49" s="140"/>
      <c r="I49" s="166"/>
      <c r="J49" s="141"/>
      <c r="K49" s="141"/>
      <c r="L49" s="141"/>
      <c r="M49" s="178" t="str">
        <f t="shared" si="1"/>
        <v/>
      </c>
      <c r="N49" s="178" t="str">
        <f t="shared" si="4"/>
        <v/>
      </c>
      <c r="O49" s="143"/>
      <c r="P49" s="140"/>
      <c r="Q49" s="140"/>
      <c r="R49" s="140"/>
      <c r="S49" s="142"/>
      <c r="T49" s="142"/>
      <c r="U49" s="61"/>
      <c r="V49" s="4"/>
      <c r="W49" s="4" t="str">
        <f t="shared" si="2"/>
        <v/>
      </c>
      <c r="X49" s="4" t="str">
        <f t="shared" si="3"/>
        <v>III.+9.</v>
      </c>
      <c r="Y49" s="77" t="s">
        <v>86</v>
      </c>
      <c r="Z49" s="132" t="s">
        <v>54</v>
      </c>
      <c r="AA49" s="132" t="s">
        <v>129</v>
      </c>
      <c r="AI49" s="152"/>
      <c r="AJ49" s="153"/>
    </row>
    <row r="50" spans="1:36" s="77" customFormat="1" ht="44.25" customHeight="1" x14ac:dyDescent="0.3">
      <c r="A50" s="4"/>
      <c r="B50" s="1"/>
      <c r="C50" s="57"/>
      <c r="D50" s="58"/>
      <c r="E50" s="139"/>
      <c r="F50" s="162"/>
      <c r="G50" s="177" t="str">
        <f t="shared" si="0"/>
        <v/>
      </c>
      <c r="H50" s="140"/>
      <c r="I50" s="166"/>
      <c r="J50" s="141"/>
      <c r="K50" s="141"/>
      <c r="L50" s="141"/>
      <c r="M50" s="178" t="str">
        <f t="shared" si="1"/>
        <v/>
      </c>
      <c r="N50" s="178" t="str">
        <f t="shared" si="4"/>
        <v/>
      </c>
      <c r="O50" s="143"/>
      <c r="P50" s="140"/>
      <c r="Q50" s="140"/>
      <c r="R50" s="140"/>
      <c r="S50" s="142"/>
      <c r="T50" s="142"/>
      <c r="U50" s="61"/>
      <c r="V50" s="4"/>
      <c r="W50" s="4" t="str">
        <f t="shared" si="2"/>
        <v/>
      </c>
      <c r="X50" s="4" t="str">
        <f t="shared" si="3"/>
        <v>IV.+1.</v>
      </c>
      <c r="Y50" s="77" t="s">
        <v>87</v>
      </c>
      <c r="Z50" s="132" t="s">
        <v>41</v>
      </c>
      <c r="AA50" s="132" t="s">
        <v>140</v>
      </c>
      <c r="AI50" s="152"/>
      <c r="AJ50" s="153"/>
    </row>
    <row r="51" spans="1:36" s="77" customFormat="1" ht="44.25" customHeight="1" x14ac:dyDescent="0.3">
      <c r="A51" s="4"/>
      <c r="B51" s="1"/>
      <c r="C51" s="57"/>
      <c r="D51" s="58"/>
      <c r="E51" s="139"/>
      <c r="F51" s="162"/>
      <c r="G51" s="177" t="str">
        <f t="shared" si="0"/>
        <v/>
      </c>
      <c r="H51" s="140"/>
      <c r="I51" s="166"/>
      <c r="J51" s="141"/>
      <c r="K51" s="141"/>
      <c r="L51" s="141"/>
      <c r="M51" s="178" t="str">
        <f t="shared" si="1"/>
        <v/>
      </c>
      <c r="N51" s="178" t="str">
        <f t="shared" si="4"/>
        <v/>
      </c>
      <c r="O51" s="143"/>
      <c r="P51" s="140"/>
      <c r="Q51" s="140"/>
      <c r="R51" s="140"/>
      <c r="S51" s="142"/>
      <c r="T51" s="142"/>
      <c r="U51" s="61"/>
      <c r="V51" s="4"/>
      <c r="W51" s="4" t="str">
        <f t="shared" si="2"/>
        <v/>
      </c>
      <c r="X51" s="4" t="str">
        <f t="shared" si="3"/>
        <v>IV.+2.</v>
      </c>
      <c r="Y51" s="77" t="s">
        <v>87</v>
      </c>
      <c r="Z51" s="132" t="s">
        <v>42</v>
      </c>
      <c r="AA51" s="132" t="s">
        <v>71</v>
      </c>
      <c r="AI51" s="152"/>
      <c r="AJ51" s="153"/>
    </row>
    <row r="52" spans="1:36" s="77" customFormat="1" ht="44.25" customHeight="1" x14ac:dyDescent="0.3">
      <c r="A52" s="4"/>
      <c r="B52" s="1"/>
      <c r="C52" s="57"/>
      <c r="D52" s="58"/>
      <c r="E52" s="139"/>
      <c r="F52" s="162"/>
      <c r="G52" s="177" t="str">
        <f t="shared" si="0"/>
        <v/>
      </c>
      <c r="H52" s="140"/>
      <c r="I52" s="166"/>
      <c r="J52" s="141"/>
      <c r="K52" s="141"/>
      <c r="L52" s="141"/>
      <c r="M52" s="178" t="str">
        <f t="shared" si="1"/>
        <v/>
      </c>
      <c r="N52" s="178" t="str">
        <f t="shared" si="4"/>
        <v/>
      </c>
      <c r="O52" s="143"/>
      <c r="P52" s="140"/>
      <c r="Q52" s="140"/>
      <c r="R52" s="140"/>
      <c r="S52" s="142"/>
      <c r="T52" s="142"/>
      <c r="U52" s="61"/>
      <c r="V52" s="4"/>
      <c r="W52" s="4" t="str">
        <f t="shared" si="2"/>
        <v/>
      </c>
      <c r="X52" s="4" t="str">
        <f t="shared" si="3"/>
        <v>IV.+3.</v>
      </c>
      <c r="Y52" s="77" t="s">
        <v>87</v>
      </c>
      <c r="Z52" s="132" t="s">
        <v>44</v>
      </c>
      <c r="AA52" s="132" t="s">
        <v>72</v>
      </c>
      <c r="AI52" s="152"/>
      <c r="AJ52" s="153"/>
    </row>
    <row r="53" spans="1:36" s="77" customFormat="1" ht="44.25" customHeight="1" x14ac:dyDescent="0.3">
      <c r="A53" s="4"/>
      <c r="B53" s="1"/>
      <c r="C53" s="57"/>
      <c r="D53" s="58"/>
      <c r="E53" s="139"/>
      <c r="F53" s="162"/>
      <c r="G53" s="177" t="str">
        <f t="shared" si="0"/>
        <v/>
      </c>
      <c r="H53" s="140"/>
      <c r="I53" s="166"/>
      <c r="J53" s="141"/>
      <c r="K53" s="141"/>
      <c r="L53" s="141"/>
      <c r="M53" s="178" t="str">
        <f t="shared" si="1"/>
        <v/>
      </c>
      <c r="N53" s="178" t="str">
        <f t="shared" si="4"/>
        <v/>
      </c>
      <c r="O53" s="143"/>
      <c r="P53" s="140"/>
      <c r="Q53" s="140"/>
      <c r="R53" s="140"/>
      <c r="S53" s="142"/>
      <c r="T53" s="142"/>
      <c r="U53" s="61"/>
      <c r="V53" s="4"/>
      <c r="W53" s="4" t="str">
        <f t="shared" si="2"/>
        <v/>
      </c>
      <c r="X53" s="4" t="str">
        <f t="shared" si="3"/>
        <v>IV.+4.</v>
      </c>
      <c r="Y53" s="77" t="s">
        <v>87</v>
      </c>
      <c r="Z53" s="132" t="s">
        <v>46</v>
      </c>
      <c r="AA53" s="132" t="s">
        <v>141</v>
      </c>
      <c r="AI53" s="152"/>
      <c r="AJ53" s="153"/>
    </row>
    <row r="54" spans="1:36" s="77" customFormat="1" ht="44.25" customHeight="1" x14ac:dyDescent="0.3">
      <c r="A54" s="4"/>
      <c r="B54" s="1"/>
      <c r="C54" s="57"/>
      <c r="D54" s="58"/>
      <c r="E54" s="139"/>
      <c r="F54" s="162"/>
      <c r="G54" s="177" t="str">
        <f t="shared" si="0"/>
        <v/>
      </c>
      <c r="H54" s="140"/>
      <c r="I54" s="166"/>
      <c r="J54" s="141"/>
      <c r="K54" s="141"/>
      <c r="L54" s="141"/>
      <c r="M54" s="178" t="str">
        <f t="shared" si="1"/>
        <v/>
      </c>
      <c r="N54" s="178" t="str">
        <f t="shared" si="4"/>
        <v/>
      </c>
      <c r="O54" s="143"/>
      <c r="P54" s="140"/>
      <c r="Q54" s="140"/>
      <c r="R54" s="140"/>
      <c r="S54" s="142"/>
      <c r="T54" s="142"/>
      <c r="U54" s="61"/>
      <c r="V54" s="4"/>
      <c r="W54" s="4" t="str">
        <f t="shared" si="2"/>
        <v/>
      </c>
      <c r="X54" s="4" t="str">
        <f t="shared" si="3"/>
        <v>IV.+5.</v>
      </c>
      <c r="Y54" s="77" t="s">
        <v>87</v>
      </c>
      <c r="Z54" s="132" t="s">
        <v>48</v>
      </c>
      <c r="AA54" s="132" t="s">
        <v>142</v>
      </c>
      <c r="AI54" s="152"/>
      <c r="AJ54" s="153"/>
    </row>
    <row r="55" spans="1:36" s="77" customFormat="1" ht="44.25" customHeight="1" x14ac:dyDescent="0.3">
      <c r="A55" s="4"/>
      <c r="B55" s="1"/>
      <c r="C55" s="57"/>
      <c r="D55" s="58"/>
      <c r="E55" s="139"/>
      <c r="F55" s="162"/>
      <c r="G55" s="177" t="str">
        <f t="shared" si="0"/>
        <v/>
      </c>
      <c r="H55" s="140"/>
      <c r="I55" s="166"/>
      <c r="J55" s="141"/>
      <c r="K55" s="141"/>
      <c r="L55" s="141"/>
      <c r="M55" s="178" t="str">
        <f t="shared" si="1"/>
        <v/>
      </c>
      <c r="N55" s="178" t="str">
        <f t="shared" si="4"/>
        <v/>
      </c>
      <c r="O55" s="143"/>
      <c r="P55" s="140"/>
      <c r="Q55" s="140"/>
      <c r="R55" s="140"/>
      <c r="S55" s="142"/>
      <c r="T55" s="142"/>
      <c r="U55" s="61"/>
      <c r="V55" s="4"/>
      <c r="W55" s="4" t="str">
        <f t="shared" si="2"/>
        <v/>
      </c>
      <c r="X55" s="4" t="str">
        <f t="shared" si="3"/>
        <v>IV.+6.</v>
      </c>
      <c r="Y55" s="77" t="s">
        <v>87</v>
      </c>
      <c r="Z55" s="132" t="s">
        <v>50</v>
      </c>
      <c r="AA55" s="132" t="s">
        <v>128</v>
      </c>
      <c r="AI55" s="152"/>
      <c r="AJ55" s="153"/>
    </row>
    <row r="56" spans="1:36" s="77" customFormat="1" ht="44.25" customHeight="1" x14ac:dyDescent="0.3">
      <c r="A56" s="4"/>
      <c r="B56" s="1"/>
      <c r="C56" s="57"/>
      <c r="D56" s="58"/>
      <c r="E56" s="139"/>
      <c r="F56" s="162"/>
      <c r="G56" s="177" t="str">
        <f t="shared" si="0"/>
        <v/>
      </c>
      <c r="H56" s="140"/>
      <c r="I56" s="166"/>
      <c r="J56" s="141"/>
      <c r="K56" s="141"/>
      <c r="L56" s="141"/>
      <c r="M56" s="178" t="str">
        <f t="shared" si="1"/>
        <v/>
      </c>
      <c r="N56" s="178" t="str">
        <f t="shared" si="4"/>
        <v/>
      </c>
      <c r="O56" s="143"/>
      <c r="P56" s="140"/>
      <c r="Q56" s="140"/>
      <c r="R56" s="140"/>
      <c r="S56" s="142"/>
      <c r="T56" s="142"/>
      <c r="U56" s="61"/>
      <c r="V56" s="4"/>
      <c r="W56" s="4" t="str">
        <f t="shared" si="2"/>
        <v/>
      </c>
      <c r="X56" s="4" t="str">
        <f t="shared" si="3"/>
        <v>IV.+7.</v>
      </c>
      <c r="Y56" s="77" t="s">
        <v>87</v>
      </c>
      <c r="Z56" s="132" t="s">
        <v>51</v>
      </c>
      <c r="AA56" s="132" t="s">
        <v>129</v>
      </c>
      <c r="AI56" s="152"/>
      <c r="AJ56" s="153"/>
    </row>
    <row r="57" spans="1:36" s="77" customFormat="1" ht="44.25" customHeight="1" x14ac:dyDescent="0.3">
      <c r="A57" s="4"/>
      <c r="B57" s="1"/>
      <c r="C57" s="57"/>
      <c r="D57" s="58"/>
      <c r="E57" s="139"/>
      <c r="F57" s="162"/>
      <c r="G57" s="177" t="str">
        <f t="shared" si="0"/>
        <v/>
      </c>
      <c r="H57" s="140"/>
      <c r="I57" s="166"/>
      <c r="J57" s="141"/>
      <c r="K57" s="141"/>
      <c r="L57" s="141"/>
      <c r="M57" s="178" t="str">
        <f t="shared" si="1"/>
        <v/>
      </c>
      <c r="N57" s="178" t="str">
        <f t="shared" si="4"/>
        <v/>
      </c>
      <c r="O57" s="143"/>
      <c r="P57" s="140"/>
      <c r="Q57" s="140"/>
      <c r="R57" s="140"/>
      <c r="S57" s="142"/>
      <c r="T57" s="142"/>
      <c r="U57" s="61"/>
      <c r="V57" s="4"/>
      <c r="W57" s="4" t="str">
        <f t="shared" si="2"/>
        <v/>
      </c>
      <c r="X57" s="4" t="str">
        <f t="shared" si="3"/>
        <v>V.+1.</v>
      </c>
      <c r="Y57" s="77" t="s">
        <v>93</v>
      </c>
      <c r="Z57" s="132" t="s">
        <v>41</v>
      </c>
      <c r="AA57" s="132" t="s">
        <v>76</v>
      </c>
      <c r="AI57" s="152"/>
      <c r="AJ57" s="153"/>
    </row>
    <row r="58" spans="1:36" s="77" customFormat="1" ht="44.25" customHeight="1" x14ac:dyDescent="0.3">
      <c r="A58" s="4"/>
      <c r="B58" s="1"/>
      <c r="C58" s="57"/>
      <c r="D58" s="58"/>
      <c r="E58" s="139"/>
      <c r="F58" s="162"/>
      <c r="G58" s="177" t="str">
        <f t="shared" si="0"/>
        <v/>
      </c>
      <c r="H58" s="140"/>
      <c r="I58" s="166"/>
      <c r="J58" s="141"/>
      <c r="K58" s="141"/>
      <c r="L58" s="141"/>
      <c r="M58" s="178" t="str">
        <f t="shared" si="1"/>
        <v/>
      </c>
      <c r="N58" s="178" t="str">
        <f t="shared" si="4"/>
        <v/>
      </c>
      <c r="O58" s="143"/>
      <c r="P58" s="140"/>
      <c r="Q58" s="140"/>
      <c r="R58" s="140"/>
      <c r="S58" s="142"/>
      <c r="T58" s="142"/>
      <c r="U58" s="61"/>
      <c r="V58" s="4"/>
      <c r="W58" s="4" t="str">
        <f t="shared" si="2"/>
        <v/>
      </c>
      <c r="X58" s="4" t="str">
        <f t="shared" si="3"/>
        <v>V.+2.</v>
      </c>
      <c r="Y58" s="77" t="s">
        <v>93</v>
      </c>
      <c r="Z58" s="132" t="s">
        <v>42</v>
      </c>
      <c r="AA58" s="132" t="s">
        <v>143</v>
      </c>
      <c r="AI58" s="152"/>
      <c r="AJ58" s="153"/>
    </row>
    <row r="59" spans="1:36" s="77" customFormat="1" ht="44.25" customHeight="1" x14ac:dyDescent="0.3">
      <c r="A59" s="4"/>
      <c r="B59" s="1"/>
      <c r="C59" s="57"/>
      <c r="D59" s="58"/>
      <c r="E59" s="139"/>
      <c r="F59" s="162"/>
      <c r="G59" s="177" t="str">
        <f t="shared" si="0"/>
        <v/>
      </c>
      <c r="H59" s="140"/>
      <c r="I59" s="166"/>
      <c r="J59" s="141"/>
      <c r="K59" s="141"/>
      <c r="L59" s="141"/>
      <c r="M59" s="178" t="str">
        <f t="shared" si="1"/>
        <v/>
      </c>
      <c r="N59" s="178" t="str">
        <f t="shared" si="4"/>
        <v/>
      </c>
      <c r="O59" s="143"/>
      <c r="P59" s="140"/>
      <c r="Q59" s="140"/>
      <c r="R59" s="140"/>
      <c r="S59" s="142"/>
      <c r="T59" s="142"/>
      <c r="U59" s="61"/>
      <c r="V59" s="4"/>
      <c r="W59" s="4" t="str">
        <f t="shared" si="2"/>
        <v/>
      </c>
      <c r="X59" s="4" t="str">
        <f t="shared" si="3"/>
        <v>V.+3.</v>
      </c>
      <c r="Y59" s="77" t="s">
        <v>93</v>
      </c>
      <c r="Z59" s="132" t="s">
        <v>44</v>
      </c>
      <c r="AA59" s="132" t="s">
        <v>77</v>
      </c>
      <c r="AI59" s="152"/>
      <c r="AJ59" s="153"/>
    </row>
    <row r="60" spans="1:36" s="77" customFormat="1" ht="44.25" customHeight="1" x14ac:dyDescent="0.3">
      <c r="A60" s="4"/>
      <c r="B60" s="1"/>
      <c r="C60" s="57"/>
      <c r="D60" s="58"/>
      <c r="E60" s="139"/>
      <c r="F60" s="162"/>
      <c r="G60" s="177" t="str">
        <f t="shared" si="0"/>
        <v/>
      </c>
      <c r="H60" s="140"/>
      <c r="I60" s="166"/>
      <c r="J60" s="141"/>
      <c r="K60" s="141"/>
      <c r="L60" s="141"/>
      <c r="M60" s="178" t="str">
        <f t="shared" si="1"/>
        <v/>
      </c>
      <c r="N60" s="178" t="str">
        <f t="shared" si="4"/>
        <v/>
      </c>
      <c r="O60" s="143"/>
      <c r="P60" s="140"/>
      <c r="Q60" s="140"/>
      <c r="R60" s="140"/>
      <c r="S60" s="142"/>
      <c r="T60" s="142"/>
      <c r="U60" s="61"/>
      <c r="V60" s="4"/>
      <c r="W60" s="4" t="str">
        <f t="shared" si="2"/>
        <v/>
      </c>
      <c r="X60" s="4" t="str">
        <f t="shared" si="3"/>
        <v>V.+4.</v>
      </c>
      <c r="Y60" s="77" t="s">
        <v>93</v>
      </c>
      <c r="Z60" s="132" t="s">
        <v>46</v>
      </c>
      <c r="AA60" s="132" t="s">
        <v>128</v>
      </c>
      <c r="AI60" s="152"/>
      <c r="AJ60" s="153"/>
    </row>
    <row r="61" spans="1:36" s="77" customFormat="1" ht="44.25" customHeight="1" x14ac:dyDescent="0.3">
      <c r="A61" s="4"/>
      <c r="B61" s="1"/>
      <c r="C61" s="57"/>
      <c r="D61" s="58"/>
      <c r="E61" s="139"/>
      <c r="F61" s="162"/>
      <c r="G61" s="177" t="str">
        <f t="shared" si="0"/>
        <v/>
      </c>
      <c r="H61" s="140"/>
      <c r="I61" s="166"/>
      <c r="J61" s="141"/>
      <c r="K61" s="141"/>
      <c r="L61" s="141"/>
      <c r="M61" s="178" t="str">
        <f t="shared" si="1"/>
        <v/>
      </c>
      <c r="N61" s="178" t="str">
        <f t="shared" si="4"/>
        <v/>
      </c>
      <c r="O61" s="143"/>
      <c r="P61" s="140"/>
      <c r="Q61" s="140"/>
      <c r="R61" s="140"/>
      <c r="S61" s="142"/>
      <c r="T61" s="142"/>
      <c r="U61" s="61"/>
      <c r="V61" s="4"/>
      <c r="W61" s="4" t="str">
        <f t="shared" si="2"/>
        <v/>
      </c>
      <c r="X61" s="4" t="str">
        <f t="shared" si="3"/>
        <v>V.+5.</v>
      </c>
      <c r="Y61" s="77" t="s">
        <v>93</v>
      </c>
      <c r="Z61" s="132" t="s">
        <v>48</v>
      </c>
      <c r="AA61" s="132" t="s">
        <v>129</v>
      </c>
      <c r="AI61" s="152"/>
      <c r="AJ61" s="153"/>
    </row>
    <row r="62" spans="1:36" s="77" customFormat="1" ht="44.25" customHeight="1" x14ac:dyDescent="0.3">
      <c r="A62" s="4"/>
      <c r="B62" s="1"/>
      <c r="C62" s="57"/>
      <c r="D62" s="58"/>
      <c r="E62" s="139"/>
      <c r="F62" s="162"/>
      <c r="G62" s="177" t="str">
        <f t="shared" si="0"/>
        <v/>
      </c>
      <c r="H62" s="140"/>
      <c r="I62" s="166"/>
      <c r="J62" s="141"/>
      <c r="K62" s="141"/>
      <c r="L62" s="141"/>
      <c r="M62" s="178" t="str">
        <f t="shared" si="1"/>
        <v/>
      </c>
      <c r="N62" s="178" t="str">
        <f t="shared" si="4"/>
        <v/>
      </c>
      <c r="O62" s="143"/>
      <c r="P62" s="140"/>
      <c r="Q62" s="140"/>
      <c r="R62" s="140"/>
      <c r="S62" s="142"/>
      <c r="T62" s="142"/>
      <c r="U62" s="61"/>
      <c r="V62" s="4"/>
      <c r="W62" s="4" t="str">
        <f t="shared" si="2"/>
        <v/>
      </c>
      <c r="X62" s="4" t="str">
        <f t="shared" si="3"/>
        <v>VI.+1.</v>
      </c>
      <c r="Y62" s="77" t="s">
        <v>88</v>
      </c>
      <c r="Z62" s="132" t="s">
        <v>41</v>
      </c>
      <c r="AA62" s="132" t="s">
        <v>145</v>
      </c>
      <c r="AI62" s="152"/>
      <c r="AJ62" s="153"/>
    </row>
    <row r="63" spans="1:36" s="77" customFormat="1" ht="44.25" customHeight="1" x14ac:dyDescent="0.3">
      <c r="A63" s="4"/>
      <c r="B63" s="1"/>
      <c r="C63" s="57"/>
      <c r="D63" s="58"/>
      <c r="E63" s="139"/>
      <c r="F63" s="162"/>
      <c r="G63" s="177" t="str">
        <f t="shared" si="0"/>
        <v/>
      </c>
      <c r="H63" s="140"/>
      <c r="I63" s="166"/>
      <c r="J63" s="141"/>
      <c r="K63" s="141"/>
      <c r="L63" s="141"/>
      <c r="M63" s="178" t="str">
        <f t="shared" si="1"/>
        <v/>
      </c>
      <c r="N63" s="178" t="str">
        <f t="shared" si="4"/>
        <v/>
      </c>
      <c r="O63" s="143"/>
      <c r="P63" s="140"/>
      <c r="Q63" s="140"/>
      <c r="R63" s="140"/>
      <c r="S63" s="142"/>
      <c r="T63" s="142"/>
      <c r="U63" s="61"/>
      <c r="V63" s="4"/>
      <c r="W63" s="4" t="str">
        <f t="shared" si="2"/>
        <v/>
      </c>
      <c r="X63" s="4" t="str">
        <f t="shared" si="3"/>
        <v>VI.+2.</v>
      </c>
      <c r="Y63" s="77" t="s">
        <v>88</v>
      </c>
      <c r="Z63" s="132" t="s">
        <v>42</v>
      </c>
      <c r="AA63" s="132" t="s">
        <v>79</v>
      </c>
      <c r="AI63" s="152"/>
      <c r="AJ63" s="153"/>
    </row>
    <row r="64" spans="1:36" s="77" customFormat="1" ht="44.25" customHeight="1" x14ac:dyDescent="0.3">
      <c r="A64" s="4"/>
      <c r="B64" s="1"/>
      <c r="C64" s="57"/>
      <c r="D64" s="58"/>
      <c r="E64" s="139"/>
      <c r="F64" s="162"/>
      <c r="G64" s="177" t="str">
        <f t="shared" si="0"/>
        <v/>
      </c>
      <c r="H64" s="140"/>
      <c r="I64" s="166"/>
      <c r="J64" s="141"/>
      <c r="K64" s="141"/>
      <c r="L64" s="141"/>
      <c r="M64" s="178" t="str">
        <f t="shared" si="1"/>
        <v/>
      </c>
      <c r="N64" s="178" t="str">
        <f t="shared" si="4"/>
        <v/>
      </c>
      <c r="O64" s="143"/>
      <c r="P64" s="140"/>
      <c r="Q64" s="140"/>
      <c r="R64" s="140"/>
      <c r="S64" s="142"/>
      <c r="T64" s="142"/>
      <c r="U64" s="61"/>
      <c r="V64" s="4"/>
      <c r="W64" s="4" t="str">
        <f t="shared" si="2"/>
        <v/>
      </c>
      <c r="X64" s="4" t="str">
        <f t="shared" si="3"/>
        <v>VI.+3.</v>
      </c>
      <c r="Y64" s="77" t="s">
        <v>88</v>
      </c>
      <c r="Z64" s="132" t="s">
        <v>44</v>
      </c>
      <c r="AA64" s="132" t="s">
        <v>146</v>
      </c>
      <c r="AI64" s="152"/>
      <c r="AJ64" s="153"/>
    </row>
    <row r="65" spans="1:36" s="77" customFormat="1" ht="44.25" customHeight="1" x14ac:dyDescent="0.3">
      <c r="A65" s="4"/>
      <c r="B65" s="1"/>
      <c r="C65" s="57"/>
      <c r="D65" s="58"/>
      <c r="E65" s="139"/>
      <c r="F65" s="162"/>
      <c r="G65" s="177" t="str">
        <f t="shared" si="0"/>
        <v/>
      </c>
      <c r="H65" s="140"/>
      <c r="I65" s="166"/>
      <c r="J65" s="141"/>
      <c r="K65" s="141"/>
      <c r="L65" s="141"/>
      <c r="M65" s="178" t="str">
        <f t="shared" si="1"/>
        <v/>
      </c>
      <c r="N65" s="178" t="str">
        <f t="shared" si="4"/>
        <v/>
      </c>
      <c r="O65" s="143"/>
      <c r="P65" s="140"/>
      <c r="Q65" s="140"/>
      <c r="R65" s="140"/>
      <c r="S65" s="142"/>
      <c r="T65" s="142"/>
      <c r="U65" s="61"/>
      <c r="V65" s="4"/>
      <c r="W65" s="4" t="str">
        <f t="shared" si="2"/>
        <v/>
      </c>
      <c r="X65" s="4" t="str">
        <f t="shared" si="3"/>
        <v>VI.+4.</v>
      </c>
      <c r="Y65" s="77" t="s">
        <v>88</v>
      </c>
      <c r="Z65" s="132" t="s">
        <v>46</v>
      </c>
      <c r="AA65" s="132" t="s">
        <v>147</v>
      </c>
      <c r="AI65" s="152"/>
      <c r="AJ65" s="153"/>
    </row>
    <row r="66" spans="1:36" s="77" customFormat="1" ht="44.25" customHeight="1" x14ac:dyDescent="0.3">
      <c r="A66" s="4"/>
      <c r="B66" s="1"/>
      <c r="C66" s="57"/>
      <c r="D66" s="58"/>
      <c r="E66" s="139"/>
      <c r="F66" s="162"/>
      <c r="G66" s="177" t="str">
        <f t="shared" si="0"/>
        <v/>
      </c>
      <c r="H66" s="140"/>
      <c r="I66" s="166"/>
      <c r="J66" s="141"/>
      <c r="K66" s="141"/>
      <c r="L66" s="141"/>
      <c r="M66" s="178" t="str">
        <f t="shared" si="1"/>
        <v/>
      </c>
      <c r="N66" s="178" t="str">
        <f t="shared" si="4"/>
        <v/>
      </c>
      <c r="O66" s="143"/>
      <c r="P66" s="140"/>
      <c r="Q66" s="140"/>
      <c r="R66" s="140"/>
      <c r="S66" s="142"/>
      <c r="T66" s="142"/>
      <c r="U66" s="61"/>
      <c r="V66" s="4"/>
      <c r="W66" s="4" t="str">
        <f t="shared" si="2"/>
        <v/>
      </c>
      <c r="X66" s="4" t="str">
        <f t="shared" si="3"/>
        <v>VI.+5.</v>
      </c>
      <c r="Y66" s="77" t="s">
        <v>88</v>
      </c>
      <c r="Z66" s="132" t="s">
        <v>48</v>
      </c>
      <c r="AA66" s="132" t="s">
        <v>80</v>
      </c>
      <c r="AI66" s="152"/>
      <c r="AJ66" s="153"/>
    </row>
    <row r="67" spans="1:36" s="77" customFormat="1" ht="44.25" customHeight="1" x14ac:dyDescent="0.3">
      <c r="A67" s="4"/>
      <c r="B67" s="1"/>
      <c r="C67" s="57"/>
      <c r="D67" s="58"/>
      <c r="E67" s="139"/>
      <c r="F67" s="162"/>
      <c r="G67" s="177" t="str">
        <f t="shared" si="0"/>
        <v/>
      </c>
      <c r="H67" s="140"/>
      <c r="I67" s="166"/>
      <c r="J67" s="141"/>
      <c r="K67" s="141"/>
      <c r="L67" s="141"/>
      <c r="M67" s="178" t="str">
        <f t="shared" si="1"/>
        <v/>
      </c>
      <c r="N67" s="178" t="str">
        <f t="shared" si="4"/>
        <v/>
      </c>
      <c r="O67" s="143"/>
      <c r="P67" s="140"/>
      <c r="Q67" s="140"/>
      <c r="R67" s="140"/>
      <c r="S67" s="142"/>
      <c r="T67" s="142"/>
      <c r="U67" s="61"/>
      <c r="V67" s="4"/>
      <c r="W67" s="4" t="str">
        <f t="shared" si="2"/>
        <v/>
      </c>
      <c r="X67" s="4" t="str">
        <f t="shared" si="3"/>
        <v>VI.+6.</v>
      </c>
      <c r="Y67" s="77" t="s">
        <v>88</v>
      </c>
      <c r="Z67" s="132" t="s">
        <v>50</v>
      </c>
      <c r="AA67" s="132" t="s">
        <v>128</v>
      </c>
      <c r="AI67" s="152"/>
      <c r="AJ67" s="153"/>
    </row>
    <row r="68" spans="1:36" s="77" customFormat="1" ht="44.25" customHeight="1" x14ac:dyDescent="0.3">
      <c r="A68" s="4"/>
      <c r="B68" s="1"/>
      <c r="C68" s="57"/>
      <c r="D68" s="58"/>
      <c r="E68" s="139"/>
      <c r="F68" s="162"/>
      <c r="G68" s="177" t="str">
        <f t="shared" si="0"/>
        <v/>
      </c>
      <c r="H68" s="140"/>
      <c r="I68" s="166"/>
      <c r="J68" s="141"/>
      <c r="K68" s="141"/>
      <c r="L68" s="141"/>
      <c r="M68" s="178" t="str">
        <f t="shared" si="1"/>
        <v/>
      </c>
      <c r="N68" s="178" t="str">
        <f t="shared" si="4"/>
        <v/>
      </c>
      <c r="O68" s="143"/>
      <c r="P68" s="140"/>
      <c r="Q68" s="140"/>
      <c r="R68" s="140"/>
      <c r="S68" s="142"/>
      <c r="T68" s="142"/>
      <c r="U68" s="61"/>
      <c r="V68" s="4"/>
      <c r="W68" s="4" t="str">
        <f t="shared" si="2"/>
        <v/>
      </c>
      <c r="X68" s="4" t="str">
        <f t="shared" si="3"/>
        <v>VI.+7.</v>
      </c>
      <c r="Y68" s="77" t="s">
        <v>88</v>
      </c>
      <c r="Z68" s="132" t="s">
        <v>51</v>
      </c>
      <c r="AA68" s="132" t="s">
        <v>129</v>
      </c>
      <c r="AI68" s="152"/>
      <c r="AJ68" s="153"/>
    </row>
    <row r="69" spans="1:36" s="77" customFormat="1" ht="44.25" customHeight="1" x14ac:dyDescent="0.3">
      <c r="A69" s="4"/>
      <c r="B69" s="1"/>
      <c r="C69" s="57"/>
      <c r="D69" s="58"/>
      <c r="E69" s="139"/>
      <c r="F69" s="162"/>
      <c r="G69" s="177" t="str">
        <f t="shared" si="0"/>
        <v/>
      </c>
      <c r="H69" s="140"/>
      <c r="I69" s="166"/>
      <c r="J69" s="141"/>
      <c r="K69" s="141"/>
      <c r="L69" s="141"/>
      <c r="M69" s="178" t="str">
        <f t="shared" si="1"/>
        <v/>
      </c>
      <c r="N69" s="178" t="str">
        <f t="shared" si="4"/>
        <v/>
      </c>
      <c r="O69" s="143"/>
      <c r="P69" s="140"/>
      <c r="Q69" s="140"/>
      <c r="R69" s="140"/>
      <c r="S69" s="142"/>
      <c r="T69" s="142"/>
      <c r="U69" s="61"/>
      <c r="V69" s="4"/>
      <c r="W69" s="4" t="str">
        <f t="shared" si="2"/>
        <v/>
      </c>
      <c r="X69" s="4" t="str">
        <f t="shared" si="3"/>
        <v>VII.+1.</v>
      </c>
      <c r="Y69" s="77" t="s">
        <v>89</v>
      </c>
      <c r="Z69" s="132" t="s">
        <v>41</v>
      </c>
      <c r="AA69" s="132" t="s">
        <v>148</v>
      </c>
      <c r="AI69" s="152"/>
      <c r="AJ69" s="153"/>
    </row>
    <row r="70" spans="1:36" s="77" customFormat="1" ht="44.25" customHeight="1" x14ac:dyDescent="0.3">
      <c r="A70" s="4"/>
      <c r="B70" s="1"/>
      <c r="C70" s="57"/>
      <c r="D70" s="58"/>
      <c r="E70" s="139"/>
      <c r="F70" s="162"/>
      <c r="G70" s="177" t="str">
        <f t="shared" si="0"/>
        <v/>
      </c>
      <c r="H70" s="140"/>
      <c r="I70" s="166"/>
      <c r="J70" s="141"/>
      <c r="K70" s="141"/>
      <c r="L70" s="141"/>
      <c r="M70" s="178" t="str">
        <f t="shared" si="1"/>
        <v/>
      </c>
      <c r="N70" s="178" t="str">
        <f t="shared" si="4"/>
        <v/>
      </c>
      <c r="O70" s="143"/>
      <c r="P70" s="140"/>
      <c r="Q70" s="140"/>
      <c r="R70" s="140"/>
      <c r="S70" s="142"/>
      <c r="T70" s="142"/>
      <c r="U70" s="61"/>
      <c r="V70" s="4"/>
      <c r="W70" s="4" t="str">
        <f t="shared" si="2"/>
        <v/>
      </c>
      <c r="X70" s="4"/>
      <c r="AI70" s="152"/>
      <c r="AJ70" s="153"/>
    </row>
    <row r="71" spans="1:36" s="77" customFormat="1" ht="44.25" customHeight="1" x14ac:dyDescent="0.3">
      <c r="A71" s="4"/>
      <c r="B71" s="1"/>
      <c r="C71" s="57"/>
      <c r="D71" s="58"/>
      <c r="E71" s="139"/>
      <c r="F71" s="162"/>
      <c r="G71" s="177" t="str">
        <f t="shared" si="0"/>
        <v/>
      </c>
      <c r="H71" s="140"/>
      <c r="I71" s="166"/>
      <c r="J71" s="141"/>
      <c r="K71" s="141"/>
      <c r="L71" s="141"/>
      <c r="M71" s="178" t="str">
        <f t="shared" si="1"/>
        <v/>
      </c>
      <c r="N71" s="178" t="str">
        <f t="shared" si="4"/>
        <v/>
      </c>
      <c r="O71" s="143"/>
      <c r="P71" s="140"/>
      <c r="Q71" s="140"/>
      <c r="R71" s="140"/>
      <c r="S71" s="142"/>
      <c r="T71" s="142"/>
      <c r="U71" s="61"/>
      <c r="V71" s="4"/>
      <c r="W71" s="4" t="str">
        <f t="shared" si="2"/>
        <v/>
      </c>
      <c r="X71" s="4"/>
      <c r="AI71" s="152"/>
      <c r="AJ71" s="153"/>
    </row>
    <row r="72" spans="1:36" s="77" customFormat="1" ht="44.25" customHeight="1" x14ac:dyDescent="0.3">
      <c r="A72" s="4"/>
      <c r="B72" s="1"/>
      <c r="C72" s="57"/>
      <c r="D72" s="58"/>
      <c r="E72" s="139"/>
      <c r="F72" s="162"/>
      <c r="G72" s="177" t="str">
        <f t="shared" si="0"/>
        <v/>
      </c>
      <c r="H72" s="140"/>
      <c r="I72" s="166"/>
      <c r="J72" s="141"/>
      <c r="K72" s="141"/>
      <c r="L72" s="141"/>
      <c r="M72" s="178" t="str">
        <f t="shared" si="1"/>
        <v/>
      </c>
      <c r="N72" s="178" t="str">
        <f t="shared" si="4"/>
        <v/>
      </c>
      <c r="O72" s="143"/>
      <c r="P72" s="140"/>
      <c r="Q72" s="140"/>
      <c r="R72" s="140"/>
      <c r="S72" s="142"/>
      <c r="T72" s="142"/>
      <c r="U72" s="61"/>
      <c r="V72" s="4"/>
      <c r="W72" s="4" t="str">
        <f t="shared" si="2"/>
        <v/>
      </c>
      <c r="X72" s="4"/>
      <c r="AI72" s="152"/>
      <c r="AJ72" s="153"/>
    </row>
    <row r="73" spans="1:36" s="77" customFormat="1" ht="44.25" customHeight="1" x14ac:dyDescent="0.3">
      <c r="A73" s="4"/>
      <c r="B73" s="1"/>
      <c r="C73" s="57"/>
      <c r="D73" s="58"/>
      <c r="E73" s="139"/>
      <c r="F73" s="162"/>
      <c r="G73" s="177" t="str">
        <f t="shared" si="0"/>
        <v/>
      </c>
      <c r="H73" s="140"/>
      <c r="I73" s="166"/>
      <c r="J73" s="141"/>
      <c r="K73" s="141"/>
      <c r="L73" s="141"/>
      <c r="M73" s="178" t="str">
        <f t="shared" si="1"/>
        <v/>
      </c>
      <c r="N73" s="178" t="str">
        <f t="shared" si="4"/>
        <v/>
      </c>
      <c r="O73" s="143"/>
      <c r="P73" s="140"/>
      <c r="Q73" s="140"/>
      <c r="R73" s="140"/>
      <c r="S73" s="142"/>
      <c r="T73" s="142"/>
      <c r="U73" s="61"/>
      <c r="V73" s="4"/>
      <c r="W73" s="4" t="str">
        <f t="shared" si="2"/>
        <v/>
      </c>
      <c r="X73" s="4"/>
      <c r="AI73" s="152"/>
      <c r="AJ73" s="153"/>
    </row>
    <row r="74" spans="1:36" s="77" customFormat="1" ht="44.25" customHeight="1" x14ac:dyDescent="0.3">
      <c r="A74" s="4"/>
      <c r="B74" s="1"/>
      <c r="C74" s="57"/>
      <c r="D74" s="58"/>
      <c r="E74" s="139"/>
      <c r="F74" s="162"/>
      <c r="G74" s="177" t="str">
        <f t="shared" si="0"/>
        <v/>
      </c>
      <c r="H74" s="140"/>
      <c r="I74" s="166"/>
      <c r="J74" s="141"/>
      <c r="K74" s="141"/>
      <c r="L74" s="141"/>
      <c r="M74" s="178" t="str">
        <f t="shared" si="1"/>
        <v/>
      </c>
      <c r="N74" s="178" t="str">
        <f t="shared" si="4"/>
        <v/>
      </c>
      <c r="O74" s="143"/>
      <c r="P74" s="140"/>
      <c r="Q74" s="140"/>
      <c r="R74" s="140"/>
      <c r="S74" s="142"/>
      <c r="T74" s="142"/>
      <c r="U74" s="61"/>
      <c r="V74" s="4"/>
      <c r="W74" s="4" t="str">
        <f t="shared" si="2"/>
        <v/>
      </c>
      <c r="X74" s="4"/>
      <c r="AI74" s="152"/>
      <c r="AJ74" s="153"/>
    </row>
    <row r="75" spans="1:36" s="77" customFormat="1" ht="44.25" customHeight="1" x14ac:dyDescent="0.3">
      <c r="A75" s="4"/>
      <c r="B75" s="1"/>
      <c r="C75" s="57"/>
      <c r="D75" s="58"/>
      <c r="E75" s="139"/>
      <c r="F75" s="162"/>
      <c r="G75" s="177" t="str">
        <f t="shared" si="0"/>
        <v/>
      </c>
      <c r="H75" s="140"/>
      <c r="I75" s="166"/>
      <c r="J75" s="141"/>
      <c r="K75" s="141"/>
      <c r="L75" s="141"/>
      <c r="M75" s="178" t="str">
        <f t="shared" si="1"/>
        <v/>
      </c>
      <c r="N75" s="178" t="str">
        <f t="shared" si="4"/>
        <v/>
      </c>
      <c r="O75" s="143"/>
      <c r="P75" s="140"/>
      <c r="Q75" s="140"/>
      <c r="R75" s="140"/>
      <c r="S75" s="142"/>
      <c r="T75" s="142"/>
      <c r="U75" s="61"/>
      <c r="V75" s="4"/>
      <c r="W75" s="4" t="str">
        <f t="shared" si="2"/>
        <v/>
      </c>
      <c r="X75" s="4"/>
      <c r="AI75" s="152"/>
      <c r="AJ75" s="153"/>
    </row>
    <row r="76" spans="1:36" s="77" customFormat="1" ht="44.25" customHeight="1" x14ac:dyDescent="0.3">
      <c r="A76" s="4"/>
      <c r="B76" s="1"/>
      <c r="C76" s="57"/>
      <c r="D76" s="58"/>
      <c r="E76" s="139"/>
      <c r="F76" s="162"/>
      <c r="G76" s="177" t="str">
        <f t="shared" si="0"/>
        <v/>
      </c>
      <c r="H76" s="140"/>
      <c r="I76" s="166"/>
      <c r="J76" s="141"/>
      <c r="K76" s="141"/>
      <c r="L76" s="141"/>
      <c r="M76" s="178" t="str">
        <f t="shared" si="1"/>
        <v/>
      </c>
      <c r="N76" s="178" t="str">
        <f t="shared" si="4"/>
        <v/>
      </c>
      <c r="O76" s="143"/>
      <c r="P76" s="140"/>
      <c r="Q76" s="140"/>
      <c r="R76" s="140"/>
      <c r="S76" s="142"/>
      <c r="T76" s="142"/>
      <c r="U76" s="61"/>
      <c r="V76" s="4"/>
      <c r="W76" s="4" t="str">
        <f t="shared" si="2"/>
        <v/>
      </c>
      <c r="X76" s="4"/>
      <c r="AI76" s="152"/>
      <c r="AJ76" s="153"/>
    </row>
    <row r="77" spans="1:36" s="77" customFormat="1" ht="44.25" customHeight="1" x14ac:dyDescent="0.3">
      <c r="A77" s="4"/>
      <c r="B77" s="1"/>
      <c r="C77" s="57"/>
      <c r="D77" s="58"/>
      <c r="E77" s="139"/>
      <c r="F77" s="162"/>
      <c r="G77" s="177" t="str">
        <f t="shared" si="0"/>
        <v/>
      </c>
      <c r="H77" s="140"/>
      <c r="I77" s="166"/>
      <c r="J77" s="141"/>
      <c r="K77" s="141"/>
      <c r="L77" s="141"/>
      <c r="M77" s="178" t="str">
        <f t="shared" si="1"/>
        <v/>
      </c>
      <c r="N77" s="178" t="str">
        <f t="shared" si="4"/>
        <v/>
      </c>
      <c r="O77" s="143"/>
      <c r="P77" s="140"/>
      <c r="Q77" s="140"/>
      <c r="R77" s="140"/>
      <c r="S77" s="142"/>
      <c r="T77" s="142"/>
      <c r="U77" s="61"/>
      <c r="V77" s="4"/>
      <c r="W77" s="4" t="str">
        <f t="shared" si="2"/>
        <v/>
      </c>
      <c r="X77" s="4"/>
      <c r="AI77" s="152"/>
      <c r="AJ77" s="153"/>
    </row>
    <row r="78" spans="1:36" s="77" customFormat="1" ht="44.25" customHeight="1" x14ac:dyDescent="0.3">
      <c r="A78" s="4"/>
      <c r="B78" s="1"/>
      <c r="C78" s="57"/>
      <c r="D78" s="58"/>
      <c r="E78" s="139"/>
      <c r="F78" s="162"/>
      <c r="G78" s="177" t="str">
        <f t="shared" si="0"/>
        <v/>
      </c>
      <c r="H78" s="140"/>
      <c r="I78" s="166"/>
      <c r="J78" s="141"/>
      <c r="K78" s="141"/>
      <c r="L78" s="141"/>
      <c r="M78" s="178" t="str">
        <f t="shared" si="1"/>
        <v/>
      </c>
      <c r="N78" s="178" t="str">
        <f t="shared" si="4"/>
        <v/>
      </c>
      <c r="O78" s="143"/>
      <c r="P78" s="140"/>
      <c r="Q78" s="140"/>
      <c r="R78" s="140"/>
      <c r="S78" s="142"/>
      <c r="T78" s="142"/>
      <c r="U78" s="61"/>
      <c r="V78" s="4"/>
      <c r="W78" s="4" t="str">
        <f t="shared" si="2"/>
        <v/>
      </c>
      <c r="X78" s="4"/>
      <c r="AI78" s="152"/>
      <c r="AJ78" s="153"/>
    </row>
    <row r="79" spans="1:36" s="77" customFormat="1" ht="44.25" customHeight="1" x14ac:dyDescent="0.3">
      <c r="A79" s="4"/>
      <c r="B79" s="1"/>
      <c r="C79" s="57"/>
      <c r="D79" s="58"/>
      <c r="E79" s="139"/>
      <c r="F79" s="162"/>
      <c r="G79" s="177" t="str">
        <f t="shared" si="0"/>
        <v/>
      </c>
      <c r="H79" s="140"/>
      <c r="I79" s="166"/>
      <c r="J79" s="141"/>
      <c r="K79" s="141"/>
      <c r="L79" s="141"/>
      <c r="M79" s="178" t="str">
        <f t="shared" si="1"/>
        <v/>
      </c>
      <c r="N79" s="178" t="str">
        <f t="shared" si="4"/>
        <v/>
      </c>
      <c r="O79" s="143"/>
      <c r="P79" s="140"/>
      <c r="Q79" s="140"/>
      <c r="R79" s="140"/>
      <c r="S79" s="142"/>
      <c r="T79" s="142"/>
      <c r="U79" s="61"/>
      <c r="V79" s="4"/>
      <c r="W79" s="4" t="str">
        <f t="shared" si="2"/>
        <v/>
      </c>
      <c r="X79" s="4"/>
      <c r="AI79" s="152"/>
      <c r="AJ79" s="153"/>
    </row>
    <row r="80" spans="1:36" s="77" customFormat="1" ht="44.25" customHeight="1" x14ac:dyDescent="0.3">
      <c r="A80" s="4"/>
      <c r="B80" s="1"/>
      <c r="C80" s="57"/>
      <c r="D80" s="58"/>
      <c r="E80" s="139"/>
      <c r="F80" s="162"/>
      <c r="G80" s="177" t="str">
        <f t="shared" si="0"/>
        <v/>
      </c>
      <c r="H80" s="140"/>
      <c r="I80" s="166"/>
      <c r="J80" s="141"/>
      <c r="K80" s="141"/>
      <c r="L80" s="141"/>
      <c r="M80" s="178" t="str">
        <f t="shared" si="1"/>
        <v/>
      </c>
      <c r="N80" s="178" t="str">
        <f t="shared" si="4"/>
        <v/>
      </c>
      <c r="O80" s="143"/>
      <c r="P80" s="140"/>
      <c r="Q80" s="140"/>
      <c r="R80" s="140"/>
      <c r="S80" s="142"/>
      <c r="T80" s="142"/>
      <c r="U80" s="61"/>
      <c r="V80" s="4"/>
      <c r="W80" s="4" t="str">
        <f t="shared" si="2"/>
        <v/>
      </c>
      <c r="X80" s="4"/>
      <c r="AI80" s="152"/>
      <c r="AJ80" s="153"/>
    </row>
    <row r="81" spans="1:36" s="77" customFormat="1" ht="44.25" customHeight="1" x14ac:dyDescent="0.3">
      <c r="A81" s="4"/>
      <c r="B81" s="1"/>
      <c r="C81" s="57"/>
      <c r="D81" s="58"/>
      <c r="E81" s="139"/>
      <c r="F81" s="162"/>
      <c r="G81" s="177" t="str">
        <f t="shared" si="0"/>
        <v/>
      </c>
      <c r="H81" s="140"/>
      <c r="I81" s="166"/>
      <c r="J81" s="141"/>
      <c r="K81" s="141"/>
      <c r="L81" s="141"/>
      <c r="M81" s="178" t="str">
        <f t="shared" si="1"/>
        <v/>
      </c>
      <c r="N81" s="178" t="str">
        <f t="shared" si="4"/>
        <v/>
      </c>
      <c r="O81" s="143"/>
      <c r="P81" s="140"/>
      <c r="Q81" s="140"/>
      <c r="R81" s="140"/>
      <c r="S81" s="142"/>
      <c r="T81" s="142"/>
      <c r="U81" s="61"/>
      <c r="V81" s="4"/>
      <c r="W81" s="4" t="str">
        <f t="shared" si="2"/>
        <v/>
      </c>
      <c r="X81" s="4"/>
      <c r="AI81" s="152"/>
      <c r="AJ81" s="153"/>
    </row>
    <row r="82" spans="1:36" s="77" customFormat="1" ht="44.25" customHeight="1" x14ac:dyDescent="0.3">
      <c r="A82" s="4"/>
      <c r="B82" s="1"/>
      <c r="C82" s="57"/>
      <c r="D82" s="58"/>
      <c r="E82" s="139"/>
      <c r="F82" s="162"/>
      <c r="G82" s="177" t="str">
        <f t="shared" si="0"/>
        <v/>
      </c>
      <c r="H82" s="140"/>
      <c r="I82" s="166"/>
      <c r="J82" s="141"/>
      <c r="K82" s="141"/>
      <c r="L82" s="141"/>
      <c r="M82" s="178" t="str">
        <f t="shared" si="1"/>
        <v/>
      </c>
      <c r="N82" s="178" t="str">
        <f t="shared" si="4"/>
        <v/>
      </c>
      <c r="O82" s="143"/>
      <c r="P82" s="140"/>
      <c r="Q82" s="140"/>
      <c r="R82" s="140"/>
      <c r="S82" s="142"/>
      <c r="T82" s="142"/>
      <c r="U82" s="61"/>
      <c r="V82" s="4"/>
      <c r="W82" s="4" t="str">
        <f t="shared" si="2"/>
        <v/>
      </c>
      <c r="X82" s="4"/>
      <c r="AI82" s="152"/>
      <c r="AJ82" s="153"/>
    </row>
    <row r="83" spans="1:36" s="77" customFormat="1" ht="44.25" customHeight="1" x14ac:dyDescent="0.3">
      <c r="A83" s="4"/>
      <c r="B83" s="1"/>
      <c r="C83" s="57"/>
      <c r="D83" s="58"/>
      <c r="E83" s="139"/>
      <c r="F83" s="162"/>
      <c r="G83" s="177" t="str">
        <f t="shared" si="0"/>
        <v/>
      </c>
      <c r="H83" s="140"/>
      <c r="I83" s="166"/>
      <c r="J83" s="141"/>
      <c r="K83" s="141"/>
      <c r="L83" s="141"/>
      <c r="M83" s="178" t="str">
        <f t="shared" si="1"/>
        <v/>
      </c>
      <c r="N83" s="178" t="str">
        <f t="shared" si="4"/>
        <v/>
      </c>
      <c r="O83" s="143"/>
      <c r="P83" s="140"/>
      <c r="Q83" s="140"/>
      <c r="R83" s="140"/>
      <c r="S83" s="142"/>
      <c r="T83" s="142"/>
      <c r="U83" s="61"/>
      <c r="V83" s="4"/>
      <c r="W83" s="4" t="str">
        <f t="shared" si="2"/>
        <v/>
      </c>
      <c r="X83" s="4"/>
      <c r="AI83" s="152"/>
      <c r="AJ83" s="153"/>
    </row>
    <row r="84" spans="1:36" s="77" customFormat="1" ht="44.25" customHeight="1" x14ac:dyDescent="0.3">
      <c r="A84" s="4"/>
      <c r="B84" s="1"/>
      <c r="C84" s="57"/>
      <c r="D84" s="58"/>
      <c r="E84" s="139"/>
      <c r="F84" s="162"/>
      <c r="G84" s="177" t="str">
        <f t="shared" ref="G84:G147" si="5">IFERROR(VLOOKUP(E84&amp;"+"&amp;F84,$X$19:$AA$69,4,0),"")</f>
        <v/>
      </c>
      <c r="H84" s="140"/>
      <c r="I84" s="166"/>
      <c r="J84" s="141"/>
      <c r="K84" s="141"/>
      <c r="L84" s="141"/>
      <c r="M84" s="178" t="str">
        <f t="shared" ref="M84:M147" si="6">IFERROR(J84/100*$W84,"")</f>
        <v/>
      </c>
      <c r="N84" s="178" t="str">
        <f t="shared" ref="N84:N147" si="7">IFERROR(K84/100*$W84,"")</f>
        <v/>
      </c>
      <c r="O84" s="143"/>
      <c r="P84" s="140"/>
      <c r="Q84" s="140"/>
      <c r="R84" s="140"/>
      <c r="S84" s="142"/>
      <c r="T84" s="142"/>
      <c r="U84" s="61"/>
      <c r="V84" s="4"/>
      <c r="W84" s="4" t="str">
        <f t="shared" ref="W84:W147" si="8">IF(L84="50 %","50",IF(L84="60 %","60",""))</f>
        <v/>
      </c>
      <c r="X84" s="4"/>
      <c r="AI84" s="152"/>
      <c r="AJ84" s="153"/>
    </row>
    <row r="85" spans="1:36" s="77" customFormat="1" ht="44.25" customHeight="1" x14ac:dyDescent="0.3">
      <c r="A85" s="4"/>
      <c r="B85" s="1"/>
      <c r="C85" s="57"/>
      <c r="D85" s="58"/>
      <c r="E85" s="139"/>
      <c r="F85" s="162"/>
      <c r="G85" s="177" t="str">
        <f t="shared" si="5"/>
        <v/>
      </c>
      <c r="H85" s="140"/>
      <c r="I85" s="166"/>
      <c r="J85" s="141"/>
      <c r="K85" s="141"/>
      <c r="L85" s="141"/>
      <c r="M85" s="178" t="str">
        <f t="shared" si="6"/>
        <v/>
      </c>
      <c r="N85" s="178" t="str">
        <f t="shared" si="7"/>
        <v/>
      </c>
      <c r="O85" s="143"/>
      <c r="P85" s="140"/>
      <c r="Q85" s="140"/>
      <c r="R85" s="140"/>
      <c r="S85" s="142"/>
      <c r="T85" s="142"/>
      <c r="U85" s="61"/>
      <c r="V85" s="4"/>
      <c r="W85" s="4" t="str">
        <f t="shared" si="8"/>
        <v/>
      </c>
      <c r="X85" s="4"/>
      <c r="AI85" s="152"/>
      <c r="AJ85" s="153"/>
    </row>
    <row r="86" spans="1:36" s="77" customFormat="1" ht="44.25" customHeight="1" x14ac:dyDescent="0.3">
      <c r="A86" s="4"/>
      <c r="B86" s="1"/>
      <c r="C86" s="57"/>
      <c r="D86" s="58"/>
      <c r="E86" s="139"/>
      <c r="F86" s="162"/>
      <c r="G86" s="177" t="str">
        <f t="shared" si="5"/>
        <v/>
      </c>
      <c r="H86" s="140"/>
      <c r="I86" s="166"/>
      <c r="J86" s="141"/>
      <c r="K86" s="141"/>
      <c r="L86" s="141"/>
      <c r="M86" s="178" t="str">
        <f t="shared" si="6"/>
        <v/>
      </c>
      <c r="N86" s="178" t="str">
        <f t="shared" si="7"/>
        <v/>
      </c>
      <c r="O86" s="143"/>
      <c r="P86" s="140"/>
      <c r="Q86" s="140"/>
      <c r="R86" s="140"/>
      <c r="S86" s="142"/>
      <c r="T86" s="142"/>
      <c r="U86" s="61"/>
      <c r="V86" s="4"/>
      <c r="W86" s="4" t="str">
        <f t="shared" si="8"/>
        <v/>
      </c>
      <c r="X86" s="4"/>
      <c r="AI86" s="152"/>
      <c r="AJ86" s="153"/>
    </row>
    <row r="87" spans="1:36" s="77" customFormat="1" ht="44.25" customHeight="1" x14ac:dyDescent="0.3">
      <c r="A87" s="4"/>
      <c r="B87" s="1"/>
      <c r="C87" s="57"/>
      <c r="D87" s="58"/>
      <c r="E87" s="139"/>
      <c r="F87" s="162"/>
      <c r="G87" s="177" t="str">
        <f t="shared" si="5"/>
        <v/>
      </c>
      <c r="H87" s="140"/>
      <c r="I87" s="166"/>
      <c r="J87" s="141"/>
      <c r="K87" s="141"/>
      <c r="L87" s="141"/>
      <c r="M87" s="178" t="str">
        <f t="shared" si="6"/>
        <v/>
      </c>
      <c r="N87" s="178" t="str">
        <f t="shared" si="7"/>
        <v/>
      </c>
      <c r="O87" s="143"/>
      <c r="P87" s="140"/>
      <c r="Q87" s="140"/>
      <c r="R87" s="140"/>
      <c r="S87" s="142"/>
      <c r="T87" s="142"/>
      <c r="U87" s="61"/>
      <c r="V87" s="4"/>
      <c r="W87" s="4" t="str">
        <f t="shared" si="8"/>
        <v/>
      </c>
      <c r="X87" s="4"/>
      <c r="AI87" s="152"/>
      <c r="AJ87" s="153"/>
    </row>
    <row r="88" spans="1:36" s="77" customFormat="1" ht="44.25" customHeight="1" x14ac:dyDescent="0.3">
      <c r="A88" s="4"/>
      <c r="B88" s="1"/>
      <c r="C88" s="57"/>
      <c r="D88" s="58"/>
      <c r="E88" s="139"/>
      <c r="F88" s="162"/>
      <c r="G88" s="177" t="str">
        <f t="shared" si="5"/>
        <v/>
      </c>
      <c r="H88" s="140"/>
      <c r="I88" s="166"/>
      <c r="J88" s="141"/>
      <c r="K88" s="141"/>
      <c r="L88" s="141"/>
      <c r="M88" s="178" t="str">
        <f t="shared" si="6"/>
        <v/>
      </c>
      <c r="N88" s="178" t="str">
        <f t="shared" si="7"/>
        <v/>
      </c>
      <c r="O88" s="143"/>
      <c r="P88" s="140"/>
      <c r="Q88" s="140"/>
      <c r="R88" s="140"/>
      <c r="S88" s="142"/>
      <c r="T88" s="142"/>
      <c r="U88" s="61"/>
      <c r="V88" s="4"/>
      <c r="W88" s="4" t="str">
        <f t="shared" si="8"/>
        <v/>
      </c>
      <c r="X88" s="4"/>
      <c r="AI88" s="152"/>
      <c r="AJ88" s="153"/>
    </row>
    <row r="89" spans="1:36" s="77" customFormat="1" ht="44.25" customHeight="1" x14ac:dyDescent="0.3">
      <c r="A89" s="4"/>
      <c r="B89" s="1"/>
      <c r="C89" s="57"/>
      <c r="D89" s="58"/>
      <c r="E89" s="139"/>
      <c r="F89" s="162"/>
      <c r="G89" s="177" t="str">
        <f t="shared" si="5"/>
        <v/>
      </c>
      <c r="H89" s="140"/>
      <c r="I89" s="166"/>
      <c r="J89" s="141"/>
      <c r="K89" s="141"/>
      <c r="L89" s="141"/>
      <c r="M89" s="178" t="str">
        <f t="shared" si="6"/>
        <v/>
      </c>
      <c r="N89" s="178" t="str">
        <f t="shared" si="7"/>
        <v/>
      </c>
      <c r="O89" s="143"/>
      <c r="P89" s="140"/>
      <c r="Q89" s="140"/>
      <c r="R89" s="140"/>
      <c r="S89" s="142"/>
      <c r="T89" s="142"/>
      <c r="U89" s="61"/>
      <c r="V89" s="4"/>
      <c r="W89" s="4" t="str">
        <f t="shared" si="8"/>
        <v/>
      </c>
      <c r="X89" s="4"/>
      <c r="AI89" s="152"/>
      <c r="AJ89" s="153"/>
    </row>
    <row r="90" spans="1:36" s="77" customFormat="1" ht="44.25" customHeight="1" x14ac:dyDescent="0.3">
      <c r="A90" s="4"/>
      <c r="B90" s="1"/>
      <c r="C90" s="57"/>
      <c r="D90" s="58"/>
      <c r="E90" s="139"/>
      <c r="F90" s="162"/>
      <c r="G90" s="177" t="str">
        <f t="shared" si="5"/>
        <v/>
      </c>
      <c r="H90" s="140"/>
      <c r="I90" s="166"/>
      <c r="J90" s="141"/>
      <c r="K90" s="141"/>
      <c r="L90" s="141"/>
      <c r="M90" s="178" t="str">
        <f t="shared" si="6"/>
        <v/>
      </c>
      <c r="N90" s="178" t="str">
        <f t="shared" si="7"/>
        <v/>
      </c>
      <c r="O90" s="143"/>
      <c r="P90" s="140"/>
      <c r="Q90" s="140"/>
      <c r="R90" s="140"/>
      <c r="S90" s="142"/>
      <c r="T90" s="142"/>
      <c r="U90" s="61"/>
      <c r="V90" s="4"/>
      <c r="W90" s="4" t="str">
        <f t="shared" si="8"/>
        <v/>
      </c>
      <c r="X90" s="4"/>
      <c r="AI90" s="152"/>
      <c r="AJ90" s="153"/>
    </row>
    <row r="91" spans="1:36" s="77" customFormat="1" ht="44.25" customHeight="1" x14ac:dyDescent="0.3">
      <c r="A91" s="4"/>
      <c r="B91" s="1"/>
      <c r="C91" s="57"/>
      <c r="D91" s="58"/>
      <c r="E91" s="139"/>
      <c r="F91" s="162"/>
      <c r="G91" s="177" t="str">
        <f t="shared" si="5"/>
        <v/>
      </c>
      <c r="H91" s="140"/>
      <c r="I91" s="166"/>
      <c r="J91" s="141"/>
      <c r="K91" s="141"/>
      <c r="L91" s="141"/>
      <c r="M91" s="178" t="str">
        <f t="shared" si="6"/>
        <v/>
      </c>
      <c r="N91" s="178" t="str">
        <f t="shared" si="7"/>
        <v/>
      </c>
      <c r="O91" s="143"/>
      <c r="P91" s="140"/>
      <c r="Q91" s="140"/>
      <c r="R91" s="140"/>
      <c r="S91" s="142"/>
      <c r="T91" s="142"/>
      <c r="U91" s="61"/>
      <c r="V91" s="4"/>
      <c r="W91" s="4" t="str">
        <f t="shared" si="8"/>
        <v/>
      </c>
      <c r="X91" s="4"/>
      <c r="AI91" s="152"/>
      <c r="AJ91" s="153"/>
    </row>
    <row r="92" spans="1:36" s="77" customFormat="1" ht="44.25" customHeight="1" x14ac:dyDescent="0.3">
      <c r="A92" s="4"/>
      <c r="B92" s="1"/>
      <c r="C92" s="57"/>
      <c r="D92" s="58"/>
      <c r="E92" s="139"/>
      <c r="F92" s="162"/>
      <c r="G92" s="177" t="str">
        <f t="shared" si="5"/>
        <v/>
      </c>
      <c r="H92" s="140"/>
      <c r="I92" s="166"/>
      <c r="J92" s="141"/>
      <c r="K92" s="141"/>
      <c r="L92" s="141"/>
      <c r="M92" s="178" t="str">
        <f t="shared" si="6"/>
        <v/>
      </c>
      <c r="N92" s="178" t="str">
        <f t="shared" si="7"/>
        <v/>
      </c>
      <c r="O92" s="143"/>
      <c r="P92" s="140"/>
      <c r="Q92" s="140"/>
      <c r="R92" s="140"/>
      <c r="S92" s="142"/>
      <c r="T92" s="142"/>
      <c r="U92" s="61"/>
      <c r="V92" s="4"/>
      <c r="W92" s="4" t="str">
        <f t="shared" si="8"/>
        <v/>
      </c>
      <c r="X92" s="4"/>
      <c r="AI92" s="152"/>
      <c r="AJ92" s="153"/>
    </row>
    <row r="93" spans="1:36" s="77" customFormat="1" ht="44.25" customHeight="1" x14ac:dyDescent="0.3">
      <c r="A93" s="4"/>
      <c r="B93" s="1"/>
      <c r="C93" s="57"/>
      <c r="D93" s="58"/>
      <c r="E93" s="139"/>
      <c r="F93" s="162"/>
      <c r="G93" s="177" t="str">
        <f t="shared" si="5"/>
        <v/>
      </c>
      <c r="H93" s="140"/>
      <c r="I93" s="166"/>
      <c r="J93" s="141"/>
      <c r="K93" s="141"/>
      <c r="L93" s="141"/>
      <c r="M93" s="178" t="str">
        <f t="shared" si="6"/>
        <v/>
      </c>
      <c r="N93" s="178" t="str">
        <f t="shared" si="7"/>
        <v/>
      </c>
      <c r="O93" s="143"/>
      <c r="P93" s="140"/>
      <c r="Q93" s="140"/>
      <c r="R93" s="140"/>
      <c r="S93" s="142"/>
      <c r="T93" s="142"/>
      <c r="U93" s="61"/>
      <c r="V93" s="4"/>
      <c r="W93" s="4" t="str">
        <f t="shared" si="8"/>
        <v/>
      </c>
      <c r="X93" s="4"/>
      <c r="AI93" s="152"/>
      <c r="AJ93" s="153"/>
    </row>
    <row r="94" spans="1:36" s="77" customFormat="1" ht="44.25" customHeight="1" x14ac:dyDescent="0.3">
      <c r="A94" s="4"/>
      <c r="B94" s="1"/>
      <c r="C94" s="57"/>
      <c r="D94" s="58"/>
      <c r="E94" s="139"/>
      <c r="F94" s="162"/>
      <c r="G94" s="177" t="str">
        <f t="shared" si="5"/>
        <v/>
      </c>
      <c r="H94" s="140"/>
      <c r="I94" s="166"/>
      <c r="J94" s="141"/>
      <c r="K94" s="141"/>
      <c r="L94" s="141"/>
      <c r="M94" s="178" t="str">
        <f t="shared" si="6"/>
        <v/>
      </c>
      <c r="N94" s="178" t="str">
        <f t="shared" si="7"/>
        <v/>
      </c>
      <c r="O94" s="143"/>
      <c r="P94" s="140"/>
      <c r="Q94" s="140"/>
      <c r="R94" s="140"/>
      <c r="S94" s="142"/>
      <c r="T94" s="142"/>
      <c r="U94" s="61"/>
      <c r="V94" s="4"/>
      <c r="W94" s="4" t="str">
        <f t="shared" si="8"/>
        <v/>
      </c>
      <c r="X94" s="4"/>
      <c r="AI94" s="152"/>
      <c r="AJ94" s="153"/>
    </row>
    <row r="95" spans="1:36" s="77" customFormat="1" ht="44.25" customHeight="1" x14ac:dyDescent="0.3">
      <c r="A95" s="4"/>
      <c r="B95" s="1"/>
      <c r="C95" s="57"/>
      <c r="D95" s="58"/>
      <c r="E95" s="139"/>
      <c r="F95" s="162"/>
      <c r="G95" s="177" t="str">
        <f t="shared" si="5"/>
        <v/>
      </c>
      <c r="H95" s="140"/>
      <c r="I95" s="166"/>
      <c r="J95" s="141"/>
      <c r="K95" s="141"/>
      <c r="L95" s="141"/>
      <c r="M95" s="178" t="str">
        <f t="shared" si="6"/>
        <v/>
      </c>
      <c r="N95" s="178" t="str">
        <f t="shared" si="7"/>
        <v/>
      </c>
      <c r="O95" s="143"/>
      <c r="P95" s="140"/>
      <c r="Q95" s="140"/>
      <c r="R95" s="140"/>
      <c r="S95" s="142"/>
      <c r="T95" s="142"/>
      <c r="U95" s="61"/>
      <c r="V95" s="4"/>
      <c r="W95" s="4" t="str">
        <f t="shared" si="8"/>
        <v/>
      </c>
      <c r="X95" s="4"/>
      <c r="AI95" s="152"/>
      <c r="AJ95" s="153"/>
    </row>
    <row r="96" spans="1:36" s="77" customFormat="1" ht="44.25" customHeight="1" x14ac:dyDescent="0.3">
      <c r="A96" s="4"/>
      <c r="B96" s="1"/>
      <c r="C96" s="57"/>
      <c r="D96" s="58"/>
      <c r="E96" s="139"/>
      <c r="F96" s="162"/>
      <c r="G96" s="177" t="str">
        <f t="shared" si="5"/>
        <v/>
      </c>
      <c r="H96" s="140"/>
      <c r="I96" s="166"/>
      <c r="J96" s="141"/>
      <c r="K96" s="141"/>
      <c r="L96" s="141"/>
      <c r="M96" s="178" t="str">
        <f t="shared" si="6"/>
        <v/>
      </c>
      <c r="N96" s="178" t="str">
        <f t="shared" si="7"/>
        <v/>
      </c>
      <c r="O96" s="143"/>
      <c r="P96" s="140"/>
      <c r="Q96" s="140"/>
      <c r="R96" s="140"/>
      <c r="S96" s="142"/>
      <c r="T96" s="142"/>
      <c r="U96" s="61"/>
      <c r="V96" s="4"/>
      <c r="W96" s="4" t="str">
        <f t="shared" si="8"/>
        <v/>
      </c>
      <c r="X96" s="4"/>
      <c r="AI96" s="152"/>
      <c r="AJ96" s="153"/>
    </row>
    <row r="97" spans="1:36" s="77" customFormat="1" ht="44.25" customHeight="1" x14ac:dyDescent="0.3">
      <c r="A97" s="4"/>
      <c r="B97" s="1"/>
      <c r="C97" s="57"/>
      <c r="D97" s="58"/>
      <c r="E97" s="139"/>
      <c r="F97" s="162"/>
      <c r="G97" s="177" t="str">
        <f t="shared" si="5"/>
        <v/>
      </c>
      <c r="H97" s="140"/>
      <c r="I97" s="166"/>
      <c r="J97" s="141"/>
      <c r="K97" s="141"/>
      <c r="L97" s="141"/>
      <c r="M97" s="178" t="str">
        <f t="shared" si="6"/>
        <v/>
      </c>
      <c r="N97" s="178" t="str">
        <f t="shared" si="7"/>
        <v/>
      </c>
      <c r="O97" s="143"/>
      <c r="P97" s="140"/>
      <c r="Q97" s="140"/>
      <c r="R97" s="140"/>
      <c r="S97" s="142"/>
      <c r="T97" s="142"/>
      <c r="U97" s="61"/>
      <c r="V97" s="4"/>
      <c r="W97" s="4" t="str">
        <f t="shared" si="8"/>
        <v/>
      </c>
      <c r="X97" s="4"/>
      <c r="AI97" s="152"/>
      <c r="AJ97" s="153"/>
    </row>
    <row r="98" spans="1:36" s="77" customFormat="1" ht="44.25" customHeight="1" x14ac:dyDescent="0.3">
      <c r="A98" s="4"/>
      <c r="B98" s="1"/>
      <c r="C98" s="57"/>
      <c r="D98" s="58"/>
      <c r="E98" s="139"/>
      <c r="F98" s="162"/>
      <c r="G98" s="177" t="str">
        <f t="shared" si="5"/>
        <v/>
      </c>
      <c r="H98" s="140"/>
      <c r="I98" s="166"/>
      <c r="J98" s="141"/>
      <c r="K98" s="141"/>
      <c r="L98" s="141"/>
      <c r="M98" s="178" t="str">
        <f t="shared" si="6"/>
        <v/>
      </c>
      <c r="N98" s="178" t="str">
        <f t="shared" si="7"/>
        <v/>
      </c>
      <c r="O98" s="143"/>
      <c r="P98" s="140"/>
      <c r="Q98" s="140"/>
      <c r="R98" s="140"/>
      <c r="S98" s="142"/>
      <c r="T98" s="142"/>
      <c r="U98" s="61"/>
      <c r="V98" s="4"/>
      <c r="W98" s="4" t="str">
        <f t="shared" si="8"/>
        <v/>
      </c>
      <c r="X98" s="4"/>
      <c r="AI98" s="152"/>
      <c r="AJ98" s="153"/>
    </row>
    <row r="99" spans="1:36" s="77" customFormat="1" ht="44.25" customHeight="1" x14ac:dyDescent="0.3">
      <c r="A99" s="4"/>
      <c r="B99" s="1"/>
      <c r="C99" s="57"/>
      <c r="D99" s="58"/>
      <c r="E99" s="139"/>
      <c r="F99" s="162"/>
      <c r="G99" s="177" t="str">
        <f t="shared" si="5"/>
        <v/>
      </c>
      <c r="H99" s="140"/>
      <c r="I99" s="166"/>
      <c r="J99" s="141"/>
      <c r="K99" s="141"/>
      <c r="L99" s="141"/>
      <c r="M99" s="178" t="str">
        <f t="shared" si="6"/>
        <v/>
      </c>
      <c r="N99" s="178" t="str">
        <f t="shared" si="7"/>
        <v/>
      </c>
      <c r="O99" s="143"/>
      <c r="P99" s="140"/>
      <c r="Q99" s="140"/>
      <c r="R99" s="140"/>
      <c r="S99" s="142"/>
      <c r="T99" s="142"/>
      <c r="U99" s="61"/>
      <c r="V99" s="4"/>
      <c r="W99" s="4" t="str">
        <f t="shared" si="8"/>
        <v/>
      </c>
      <c r="X99" s="4"/>
      <c r="AI99" s="152"/>
      <c r="AJ99" s="153"/>
    </row>
    <row r="100" spans="1:36" s="77" customFormat="1" ht="44.25" customHeight="1" x14ac:dyDescent="0.3">
      <c r="A100" s="4"/>
      <c r="B100" s="1"/>
      <c r="C100" s="57"/>
      <c r="D100" s="58"/>
      <c r="E100" s="139"/>
      <c r="F100" s="162"/>
      <c r="G100" s="177" t="str">
        <f t="shared" si="5"/>
        <v/>
      </c>
      <c r="H100" s="140"/>
      <c r="I100" s="166"/>
      <c r="J100" s="141"/>
      <c r="K100" s="141"/>
      <c r="L100" s="141"/>
      <c r="M100" s="178" t="str">
        <f t="shared" si="6"/>
        <v/>
      </c>
      <c r="N100" s="178" t="str">
        <f t="shared" si="7"/>
        <v/>
      </c>
      <c r="O100" s="143"/>
      <c r="P100" s="140"/>
      <c r="Q100" s="140"/>
      <c r="R100" s="140"/>
      <c r="S100" s="142"/>
      <c r="T100" s="142"/>
      <c r="U100" s="61"/>
      <c r="V100" s="4"/>
      <c r="W100" s="4" t="str">
        <f t="shared" si="8"/>
        <v/>
      </c>
      <c r="X100" s="4"/>
      <c r="AI100" s="152"/>
      <c r="AJ100" s="153"/>
    </row>
    <row r="101" spans="1:36" s="77" customFormat="1" ht="44.25" customHeight="1" x14ac:dyDescent="0.3">
      <c r="A101" s="4"/>
      <c r="B101" s="1"/>
      <c r="C101" s="57"/>
      <c r="D101" s="58"/>
      <c r="E101" s="139"/>
      <c r="F101" s="162"/>
      <c r="G101" s="177" t="str">
        <f t="shared" si="5"/>
        <v/>
      </c>
      <c r="H101" s="140"/>
      <c r="I101" s="166"/>
      <c r="J101" s="141"/>
      <c r="K101" s="141"/>
      <c r="L101" s="141"/>
      <c r="M101" s="178" t="str">
        <f t="shared" si="6"/>
        <v/>
      </c>
      <c r="N101" s="178" t="str">
        <f t="shared" si="7"/>
        <v/>
      </c>
      <c r="O101" s="143"/>
      <c r="P101" s="140"/>
      <c r="Q101" s="140"/>
      <c r="R101" s="140"/>
      <c r="S101" s="142"/>
      <c r="T101" s="142"/>
      <c r="U101" s="61"/>
      <c r="V101" s="4"/>
      <c r="W101" s="4" t="str">
        <f t="shared" si="8"/>
        <v/>
      </c>
      <c r="X101" s="4"/>
      <c r="AI101" s="152"/>
      <c r="AJ101" s="153"/>
    </row>
    <row r="102" spans="1:36" s="77" customFormat="1" ht="44.25" customHeight="1" x14ac:dyDescent="0.3">
      <c r="A102" s="4"/>
      <c r="B102" s="1"/>
      <c r="C102" s="57"/>
      <c r="D102" s="58"/>
      <c r="E102" s="139"/>
      <c r="F102" s="162"/>
      <c r="G102" s="177" t="str">
        <f t="shared" si="5"/>
        <v/>
      </c>
      <c r="H102" s="140"/>
      <c r="I102" s="166"/>
      <c r="J102" s="141"/>
      <c r="K102" s="141"/>
      <c r="L102" s="141"/>
      <c r="M102" s="178" t="str">
        <f t="shared" si="6"/>
        <v/>
      </c>
      <c r="N102" s="178" t="str">
        <f t="shared" si="7"/>
        <v/>
      </c>
      <c r="O102" s="143"/>
      <c r="P102" s="140"/>
      <c r="Q102" s="140"/>
      <c r="R102" s="140"/>
      <c r="S102" s="142"/>
      <c r="T102" s="142"/>
      <c r="U102" s="61"/>
      <c r="V102" s="4"/>
      <c r="W102" s="4" t="str">
        <f t="shared" si="8"/>
        <v/>
      </c>
      <c r="X102" s="4"/>
      <c r="AI102" s="152"/>
      <c r="AJ102" s="153"/>
    </row>
    <row r="103" spans="1:36" s="77" customFormat="1" ht="44.25" customHeight="1" x14ac:dyDescent="0.3">
      <c r="A103" s="4"/>
      <c r="B103" s="1"/>
      <c r="C103" s="57"/>
      <c r="D103" s="58"/>
      <c r="E103" s="139"/>
      <c r="F103" s="162"/>
      <c r="G103" s="177" t="str">
        <f t="shared" si="5"/>
        <v/>
      </c>
      <c r="H103" s="140"/>
      <c r="I103" s="166"/>
      <c r="J103" s="141"/>
      <c r="K103" s="141"/>
      <c r="L103" s="141"/>
      <c r="M103" s="178" t="str">
        <f t="shared" si="6"/>
        <v/>
      </c>
      <c r="N103" s="178" t="str">
        <f t="shared" si="7"/>
        <v/>
      </c>
      <c r="O103" s="143"/>
      <c r="P103" s="140"/>
      <c r="Q103" s="140"/>
      <c r="R103" s="140"/>
      <c r="S103" s="142"/>
      <c r="T103" s="142"/>
      <c r="U103" s="61"/>
      <c r="V103" s="4"/>
      <c r="W103" s="4" t="str">
        <f t="shared" si="8"/>
        <v/>
      </c>
      <c r="X103" s="4"/>
      <c r="AI103" s="152"/>
      <c r="AJ103" s="153"/>
    </row>
    <row r="104" spans="1:36" s="77" customFormat="1" ht="44.25" customHeight="1" x14ac:dyDescent="0.3">
      <c r="A104" s="4"/>
      <c r="B104" s="1"/>
      <c r="C104" s="57"/>
      <c r="D104" s="58"/>
      <c r="E104" s="139"/>
      <c r="F104" s="162"/>
      <c r="G104" s="177" t="str">
        <f t="shared" si="5"/>
        <v/>
      </c>
      <c r="H104" s="140"/>
      <c r="I104" s="166"/>
      <c r="J104" s="141"/>
      <c r="K104" s="141"/>
      <c r="L104" s="141"/>
      <c r="M104" s="178" t="str">
        <f t="shared" si="6"/>
        <v/>
      </c>
      <c r="N104" s="178" t="str">
        <f t="shared" si="7"/>
        <v/>
      </c>
      <c r="O104" s="143"/>
      <c r="P104" s="140"/>
      <c r="Q104" s="140"/>
      <c r="R104" s="140"/>
      <c r="S104" s="142"/>
      <c r="T104" s="142"/>
      <c r="U104" s="61"/>
      <c r="V104" s="4"/>
      <c r="W104" s="4" t="str">
        <f t="shared" si="8"/>
        <v/>
      </c>
      <c r="X104" s="4"/>
      <c r="AI104" s="152"/>
      <c r="AJ104" s="153"/>
    </row>
    <row r="105" spans="1:36" s="77" customFormat="1" ht="44.25" customHeight="1" x14ac:dyDescent="0.3">
      <c r="A105" s="4"/>
      <c r="B105" s="1"/>
      <c r="C105" s="57"/>
      <c r="D105" s="58"/>
      <c r="E105" s="139"/>
      <c r="F105" s="162"/>
      <c r="G105" s="177" t="str">
        <f t="shared" si="5"/>
        <v/>
      </c>
      <c r="H105" s="140"/>
      <c r="I105" s="166"/>
      <c r="J105" s="141"/>
      <c r="K105" s="141"/>
      <c r="L105" s="141"/>
      <c r="M105" s="178" t="str">
        <f t="shared" si="6"/>
        <v/>
      </c>
      <c r="N105" s="178" t="str">
        <f t="shared" si="7"/>
        <v/>
      </c>
      <c r="O105" s="143"/>
      <c r="P105" s="140"/>
      <c r="Q105" s="140"/>
      <c r="R105" s="140"/>
      <c r="S105" s="142"/>
      <c r="T105" s="142"/>
      <c r="U105" s="61"/>
      <c r="V105" s="4"/>
      <c r="W105" s="4" t="str">
        <f t="shared" si="8"/>
        <v/>
      </c>
      <c r="X105" s="4"/>
      <c r="AI105" s="152"/>
      <c r="AJ105" s="153"/>
    </row>
    <row r="106" spans="1:36" s="77" customFormat="1" ht="44.25" customHeight="1" x14ac:dyDescent="0.3">
      <c r="A106" s="4"/>
      <c r="B106" s="1"/>
      <c r="C106" s="57"/>
      <c r="D106" s="58"/>
      <c r="E106" s="139"/>
      <c r="F106" s="162"/>
      <c r="G106" s="177" t="str">
        <f t="shared" si="5"/>
        <v/>
      </c>
      <c r="H106" s="140"/>
      <c r="I106" s="166"/>
      <c r="J106" s="141"/>
      <c r="K106" s="141"/>
      <c r="L106" s="141"/>
      <c r="M106" s="178" t="str">
        <f t="shared" si="6"/>
        <v/>
      </c>
      <c r="N106" s="178" t="str">
        <f t="shared" si="7"/>
        <v/>
      </c>
      <c r="O106" s="143"/>
      <c r="P106" s="140"/>
      <c r="Q106" s="140"/>
      <c r="R106" s="140"/>
      <c r="S106" s="142"/>
      <c r="T106" s="142"/>
      <c r="U106" s="61"/>
      <c r="V106" s="4"/>
      <c r="W106" s="4" t="str">
        <f t="shared" si="8"/>
        <v/>
      </c>
      <c r="X106" s="4"/>
      <c r="AI106" s="152"/>
      <c r="AJ106" s="153"/>
    </row>
    <row r="107" spans="1:36" s="77" customFormat="1" ht="44.25" customHeight="1" x14ac:dyDescent="0.3">
      <c r="A107" s="4"/>
      <c r="B107" s="1"/>
      <c r="C107" s="57"/>
      <c r="D107" s="58"/>
      <c r="E107" s="139"/>
      <c r="F107" s="162"/>
      <c r="G107" s="177" t="str">
        <f t="shared" si="5"/>
        <v/>
      </c>
      <c r="H107" s="140"/>
      <c r="I107" s="166"/>
      <c r="J107" s="141"/>
      <c r="K107" s="141"/>
      <c r="L107" s="141"/>
      <c r="M107" s="178" t="str">
        <f t="shared" si="6"/>
        <v/>
      </c>
      <c r="N107" s="178" t="str">
        <f t="shared" si="7"/>
        <v/>
      </c>
      <c r="O107" s="143"/>
      <c r="P107" s="140"/>
      <c r="Q107" s="140"/>
      <c r="R107" s="140"/>
      <c r="S107" s="142"/>
      <c r="T107" s="142"/>
      <c r="U107" s="61"/>
      <c r="V107" s="4"/>
      <c r="W107" s="4" t="str">
        <f t="shared" si="8"/>
        <v/>
      </c>
      <c r="X107" s="4"/>
      <c r="AI107" s="152"/>
      <c r="AJ107" s="153"/>
    </row>
    <row r="108" spans="1:36" s="77" customFormat="1" ht="44.25" customHeight="1" x14ac:dyDescent="0.3">
      <c r="A108" s="4"/>
      <c r="B108" s="1"/>
      <c r="C108" s="57"/>
      <c r="D108" s="58"/>
      <c r="E108" s="139"/>
      <c r="F108" s="162"/>
      <c r="G108" s="177" t="str">
        <f t="shared" si="5"/>
        <v/>
      </c>
      <c r="H108" s="140"/>
      <c r="I108" s="166"/>
      <c r="J108" s="141"/>
      <c r="K108" s="141"/>
      <c r="L108" s="141"/>
      <c r="M108" s="178" t="str">
        <f t="shared" si="6"/>
        <v/>
      </c>
      <c r="N108" s="178" t="str">
        <f t="shared" si="7"/>
        <v/>
      </c>
      <c r="O108" s="143"/>
      <c r="P108" s="140"/>
      <c r="Q108" s="140"/>
      <c r="R108" s="140"/>
      <c r="S108" s="142"/>
      <c r="T108" s="142"/>
      <c r="U108" s="61"/>
      <c r="V108" s="4"/>
      <c r="W108" s="4" t="str">
        <f t="shared" si="8"/>
        <v/>
      </c>
      <c r="X108" s="4"/>
      <c r="AI108" s="152"/>
      <c r="AJ108" s="153"/>
    </row>
    <row r="109" spans="1:36" s="77" customFormat="1" ht="44.25" customHeight="1" x14ac:dyDescent="0.3">
      <c r="A109" s="4"/>
      <c r="B109" s="1"/>
      <c r="C109" s="57"/>
      <c r="D109" s="58"/>
      <c r="E109" s="139"/>
      <c r="F109" s="162"/>
      <c r="G109" s="177" t="str">
        <f t="shared" si="5"/>
        <v/>
      </c>
      <c r="H109" s="140"/>
      <c r="I109" s="166"/>
      <c r="J109" s="141"/>
      <c r="K109" s="141"/>
      <c r="L109" s="141"/>
      <c r="M109" s="178" t="str">
        <f t="shared" si="6"/>
        <v/>
      </c>
      <c r="N109" s="178" t="str">
        <f t="shared" si="7"/>
        <v/>
      </c>
      <c r="O109" s="143"/>
      <c r="P109" s="140"/>
      <c r="Q109" s="140"/>
      <c r="R109" s="140"/>
      <c r="S109" s="142"/>
      <c r="T109" s="142"/>
      <c r="U109" s="61"/>
      <c r="V109" s="4"/>
      <c r="W109" s="4" t="str">
        <f t="shared" si="8"/>
        <v/>
      </c>
      <c r="X109" s="4"/>
      <c r="AI109" s="152"/>
      <c r="AJ109" s="153"/>
    </row>
    <row r="110" spans="1:36" s="77" customFormat="1" ht="44.25" customHeight="1" x14ac:dyDescent="0.3">
      <c r="A110" s="4"/>
      <c r="B110" s="1"/>
      <c r="C110" s="57"/>
      <c r="D110" s="58"/>
      <c r="E110" s="139"/>
      <c r="F110" s="162"/>
      <c r="G110" s="177" t="str">
        <f t="shared" si="5"/>
        <v/>
      </c>
      <c r="H110" s="140"/>
      <c r="I110" s="166"/>
      <c r="J110" s="141"/>
      <c r="K110" s="141"/>
      <c r="L110" s="141"/>
      <c r="M110" s="178" t="str">
        <f t="shared" si="6"/>
        <v/>
      </c>
      <c r="N110" s="178" t="str">
        <f t="shared" si="7"/>
        <v/>
      </c>
      <c r="O110" s="143"/>
      <c r="P110" s="140"/>
      <c r="Q110" s="140"/>
      <c r="R110" s="140"/>
      <c r="S110" s="142"/>
      <c r="T110" s="142"/>
      <c r="U110" s="61"/>
      <c r="V110" s="4"/>
      <c r="W110" s="4" t="str">
        <f t="shared" si="8"/>
        <v/>
      </c>
      <c r="X110" s="4"/>
      <c r="AI110" s="152"/>
      <c r="AJ110" s="153"/>
    </row>
    <row r="111" spans="1:36" s="77" customFormat="1" ht="44.25" customHeight="1" x14ac:dyDescent="0.3">
      <c r="A111" s="4"/>
      <c r="B111" s="1"/>
      <c r="C111" s="57"/>
      <c r="D111" s="58"/>
      <c r="E111" s="139"/>
      <c r="F111" s="162"/>
      <c r="G111" s="177" t="str">
        <f t="shared" si="5"/>
        <v/>
      </c>
      <c r="H111" s="140"/>
      <c r="I111" s="166"/>
      <c r="J111" s="141"/>
      <c r="K111" s="141"/>
      <c r="L111" s="141"/>
      <c r="M111" s="178" t="str">
        <f t="shared" si="6"/>
        <v/>
      </c>
      <c r="N111" s="178" t="str">
        <f t="shared" si="7"/>
        <v/>
      </c>
      <c r="O111" s="143"/>
      <c r="P111" s="140"/>
      <c r="Q111" s="140"/>
      <c r="R111" s="140"/>
      <c r="S111" s="142"/>
      <c r="T111" s="142"/>
      <c r="U111" s="61"/>
      <c r="V111" s="4"/>
      <c r="W111" s="4" t="str">
        <f t="shared" si="8"/>
        <v/>
      </c>
      <c r="X111" s="4"/>
      <c r="AI111" s="152"/>
      <c r="AJ111" s="153"/>
    </row>
    <row r="112" spans="1:36" s="77" customFormat="1" ht="44.25" customHeight="1" x14ac:dyDescent="0.3">
      <c r="A112" s="4"/>
      <c r="B112" s="1"/>
      <c r="C112" s="57"/>
      <c r="D112" s="58"/>
      <c r="E112" s="139"/>
      <c r="F112" s="162"/>
      <c r="G112" s="177" t="str">
        <f t="shared" si="5"/>
        <v/>
      </c>
      <c r="H112" s="140"/>
      <c r="I112" s="166"/>
      <c r="J112" s="141"/>
      <c r="K112" s="141"/>
      <c r="L112" s="141"/>
      <c r="M112" s="178" t="str">
        <f t="shared" si="6"/>
        <v/>
      </c>
      <c r="N112" s="178" t="str">
        <f t="shared" si="7"/>
        <v/>
      </c>
      <c r="O112" s="143"/>
      <c r="P112" s="140"/>
      <c r="Q112" s="140"/>
      <c r="R112" s="140"/>
      <c r="S112" s="142"/>
      <c r="T112" s="142"/>
      <c r="U112" s="61"/>
      <c r="V112" s="4"/>
      <c r="W112" s="4" t="str">
        <f t="shared" si="8"/>
        <v/>
      </c>
      <c r="X112" s="4"/>
      <c r="AI112" s="152"/>
      <c r="AJ112" s="153"/>
    </row>
    <row r="113" spans="1:36" s="77" customFormat="1" ht="44.25" customHeight="1" x14ac:dyDescent="0.3">
      <c r="A113" s="4"/>
      <c r="B113" s="1"/>
      <c r="C113" s="57"/>
      <c r="D113" s="58"/>
      <c r="E113" s="139"/>
      <c r="F113" s="162"/>
      <c r="G113" s="177" t="str">
        <f t="shared" si="5"/>
        <v/>
      </c>
      <c r="H113" s="140"/>
      <c r="I113" s="166"/>
      <c r="J113" s="141"/>
      <c r="K113" s="141"/>
      <c r="L113" s="141"/>
      <c r="M113" s="178" t="str">
        <f t="shared" si="6"/>
        <v/>
      </c>
      <c r="N113" s="178" t="str">
        <f t="shared" si="7"/>
        <v/>
      </c>
      <c r="O113" s="143"/>
      <c r="P113" s="140"/>
      <c r="Q113" s="140"/>
      <c r="R113" s="140"/>
      <c r="S113" s="142"/>
      <c r="T113" s="142"/>
      <c r="U113" s="61"/>
      <c r="V113" s="4"/>
      <c r="W113" s="4" t="str">
        <f t="shared" si="8"/>
        <v/>
      </c>
      <c r="X113" s="4"/>
      <c r="AI113" s="152"/>
      <c r="AJ113" s="153"/>
    </row>
    <row r="114" spans="1:36" s="77" customFormat="1" ht="44.25" customHeight="1" x14ac:dyDescent="0.3">
      <c r="A114" s="4"/>
      <c r="B114" s="1"/>
      <c r="C114" s="57"/>
      <c r="D114" s="58"/>
      <c r="E114" s="139"/>
      <c r="F114" s="162"/>
      <c r="G114" s="177" t="str">
        <f t="shared" si="5"/>
        <v/>
      </c>
      <c r="H114" s="140"/>
      <c r="I114" s="166"/>
      <c r="J114" s="141"/>
      <c r="K114" s="141"/>
      <c r="L114" s="141"/>
      <c r="M114" s="178" t="str">
        <f t="shared" si="6"/>
        <v/>
      </c>
      <c r="N114" s="178" t="str">
        <f t="shared" si="7"/>
        <v/>
      </c>
      <c r="O114" s="143"/>
      <c r="P114" s="140"/>
      <c r="Q114" s="140"/>
      <c r="R114" s="140"/>
      <c r="S114" s="142"/>
      <c r="T114" s="142"/>
      <c r="U114" s="61"/>
      <c r="V114" s="4"/>
      <c r="W114" s="4" t="str">
        <f t="shared" si="8"/>
        <v/>
      </c>
      <c r="X114" s="4"/>
      <c r="AI114" s="152"/>
      <c r="AJ114" s="153"/>
    </row>
    <row r="115" spans="1:36" s="77" customFormat="1" ht="44.25" customHeight="1" x14ac:dyDescent="0.3">
      <c r="A115" s="4"/>
      <c r="B115" s="1"/>
      <c r="C115" s="57"/>
      <c r="D115" s="58"/>
      <c r="E115" s="139"/>
      <c r="F115" s="162"/>
      <c r="G115" s="177" t="str">
        <f t="shared" si="5"/>
        <v/>
      </c>
      <c r="H115" s="140"/>
      <c r="I115" s="166"/>
      <c r="J115" s="141"/>
      <c r="K115" s="141"/>
      <c r="L115" s="141"/>
      <c r="M115" s="178" t="str">
        <f t="shared" si="6"/>
        <v/>
      </c>
      <c r="N115" s="178" t="str">
        <f t="shared" si="7"/>
        <v/>
      </c>
      <c r="O115" s="143"/>
      <c r="P115" s="140"/>
      <c r="Q115" s="140"/>
      <c r="R115" s="140"/>
      <c r="S115" s="142"/>
      <c r="T115" s="142"/>
      <c r="U115" s="61"/>
      <c r="V115" s="4"/>
      <c r="W115" s="4" t="str">
        <f t="shared" si="8"/>
        <v/>
      </c>
      <c r="X115" s="4"/>
      <c r="AI115" s="152"/>
      <c r="AJ115" s="153"/>
    </row>
    <row r="116" spans="1:36" s="77" customFormat="1" ht="44.25" customHeight="1" x14ac:dyDescent="0.3">
      <c r="A116" s="4"/>
      <c r="B116" s="1"/>
      <c r="C116" s="57"/>
      <c r="D116" s="58"/>
      <c r="E116" s="139"/>
      <c r="F116" s="162"/>
      <c r="G116" s="177" t="str">
        <f t="shared" si="5"/>
        <v/>
      </c>
      <c r="H116" s="140"/>
      <c r="I116" s="166"/>
      <c r="J116" s="141"/>
      <c r="K116" s="141"/>
      <c r="L116" s="141"/>
      <c r="M116" s="178" t="str">
        <f t="shared" si="6"/>
        <v/>
      </c>
      <c r="N116" s="178" t="str">
        <f t="shared" si="7"/>
        <v/>
      </c>
      <c r="O116" s="143"/>
      <c r="P116" s="140"/>
      <c r="Q116" s="140"/>
      <c r="R116" s="140"/>
      <c r="S116" s="142"/>
      <c r="T116" s="142"/>
      <c r="U116" s="61"/>
      <c r="V116" s="4"/>
      <c r="W116" s="4" t="str">
        <f t="shared" si="8"/>
        <v/>
      </c>
      <c r="X116" s="4"/>
      <c r="AI116" s="152"/>
      <c r="AJ116" s="153"/>
    </row>
    <row r="117" spans="1:36" s="77" customFormat="1" ht="44.25" customHeight="1" x14ac:dyDescent="0.3">
      <c r="A117" s="4"/>
      <c r="B117" s="1"/>
      <c r="C117" s="57"/>
      <c r="D117" s="58"/>
      <c r="E117" s="139"/>
      <c r="F117" s="162"/>
      <c r="G117" s="177" t="str">
        <f t="shared" si="5"/>
        <v/>
      </c>
      <c r="H117" s="140"/>
      <c r="I117" s="166"/>
      <c r="J117" s="141"/>
      <c r="K117" s="141"/>
      <c r="L117" s="141"/>
      <c r="M117" s="178" t="str">
        <f t="shared" si="6"/>
        <v/>
      </c>
      <c r="N117" s="178" t="str">
        <f t="shared" si="7"/>
        <v/>
      </c>
      <c r="O117" s="143"/>
      <c r="P117" s="140"/>
      <c r="Q117" s="140"/>
      <c r="R117" s="140"/>
      <c r="S117" s="142"/>
      <c r="T117" s="142"/>
      <c r="U117" s="61"/>
      <c r="V117" s="4"/>
      <c r="W117" s="4" t="str">
        <f t="shared" si="8"/>
        <v/>
      </c>
      <c r="X117" s="4"/>
      <c r="AI117" s="152"/>
      <c r="AJ117" s="153"/>
    </row>
    <row r="118" spans="1:36" s="77" customFormat="1" ht="44.25" customHeight="1" x14ac:dyDescent="0.3">
      <c r="A118" s="4"/>
      <c r="B118" s="1"/>
      <c r="C118" s="57"/>
      <c r="D118" s="58"/>
      <c r="E118" s="139"/>
      <c r="F118" s="162"/>
      <c r="G118" s="177" t="str">
        <f t="shared" si="5"/>
        <v/>
      </c>
      <c r="H118" s="140"/>
      <c r="I118" s="166"/>
      <c r="J118" s="141"/>
      <c r="K118" s="141"/>
      <c r="L118" s="141"/>
      <c r="M118" s="178" t="str">
        <f t="shared" si="6"/>
        <v/>
      </c>
      <c r="N118" s="178" t="str">
        <f t="shared" si="7"/>
        <v/>
      </c>
      <c r="O118" s="143"/>
      <c r="P118" s="140"/>
      <c r="Q118" s="140"/>
      <c r="R118" s="140"/>
      <c r="S118" s="142"/>
      <c r="T118" s="142"/>
      <c r="U118" s="61"/>
      <c r="V118" s="4"/>
      <c r="W118" s="4" t="str">
        <f t="shared" si="8"/>
        <v/>
      </c>
      <c r="X118" s="4"/>
      <c r="AI118" s="152"/>
      <c r="AJ118" s="153"/>
    </row>
    <row r="119" spans="1:36" s="77" customFormat="1" ht="44.25" customHeight="1" x14ac:dyDescent="0.3">
      <c r="A119" s="4"/>
      <c r="B119" s="1"/>
      <c r="C119" s="57"/>
      <c r="D119" s="58"/>
      <c r="E119" s="139"/>
      <c r="F119" s="162"/>
      <c r="G119" s="177" t="str">
        <f t="shared" si="5"/>
        <v/>
      </c>
      <c r="H119" s="140"/>
      <c r="I119" s="166"/>
      <c r="J119" s="141"/>
      <c r="K119" s="141"/>
      <c r="L119" s="141"/>
      <c r="M119" s="178" t="str">
        <f t="shared" si="6"/>
        <v/>
      </c>
      <c r="N119" s="178" t="str">
        <f t="shared" si="7"/>
        <v/>
      </c>
      <c r="O119" s="143"/>
      <c r="P119" s="140"/>
      <c r="Q119" s="140"/>
      <c r="R119" s="140"/>
      <c r="S119" s="142"/>
      <c r="T119" s="142"/>
      <c r="U119" s="61"/>
      <c r="V119" s="4"/>
      <c r="W119" s="4" t="str">
        <f t="shared" si="8"/>
        <v/>
      </c>
      <c r="X119" s="4"/>
      <c r="AI119" s="152"/>
      <c r="AJ119" s="153"/>
    </row>
    <row r="120" spans="1:36" s="77" customFormat="1" ht="44.25" customHeight="1" x14ac:dyDescent="0.3">
      <c r="A120" s="4"/>
      <c r="B120" s="1"/>
      <c r="C120" s="57"/>
      <c r="D120" s="58"/>
      <c r="E120" s="139"/>
      <c r="F120" s="162"/>
      <c r="G120" s="177" t="str">
        <f t="shared" si="5"/>
        <v/>
      </c>
      <c r="H120" s="140"/>
      <c r="I120" s="166"/>
      <c r="J120" s="141"/>
      <c r="K120" s="141"/>
      <c r="L120" s="141"/>
      <c r="M120" s="178" t="str">
        <f t="shared" si="6"/>
        <v/>
      </c>
      <c r="N120" s="178" t="str">
        <f t="shared" si="7"/>
        <v/>
      </c>
      <c r="O120" s="143"/>
      <c r="P120" s="140"/>
      <c r="Q120" s="140"/>
      <c r="R120" s="140"/>
      <c r="S120" s="142"/>
      <c r="T120" s="142"/>
      <c r="U120" s="61"/>
      <c r="V120" s="4"/>
      <c r="W120" s="4" t="str">
        <f t="shared" si="8"/>
        <v/>
      </c>
      <c r="X120" s="4"/>
      <c r="AI120" s="152"/>
      <c r="AJ120" s="153"/>
    </row>
    <row r="121" spans="1:36" s="77" customFormat="1" ht="44.25" customHeight="1" x14ac:dyDescent="0.3">
      <c r="A121" s="4"/>
      <c r="B121" s="1"/>
      <c r="C121" s="57"/>
      <c r="D121" s="58"/>
      <c r="E121" s="139"/>
      <c r="F121" s="162"/>
      <c r="G121" s="177" t="str">
        <f t="shared" si="5"/>
        <v/>
      </c>
      <c r="H121" s="140"/>
      <c r="I121" s="166"/>
      <c r="J121" s="141"/>
      <c r="K121" s="141"/>
      <c r="L121" s="141"/>
      <c r="M121" s="178" t="str">
        <f t="shared" si="6"/>
        <v/>
      </c>
      <c r="N121" s="178" t="str">
        <f t="shared" si="7"/>
        <v/>
      </c>
      <c r="O121" s="143"/>
      <c r="P121" s="140"/>
      <c r="Q121" s="140"/>
      <c r="R121" s="140"/>
      <c r="S121" s="142"/>
      <c r="T121" s="142"/>
      <c r="U121" s="61"/>
      <c r="V121" s="4"/>
      <c r="W121" s="4" t="str">
        <f t="shared" si="8"/>
        <v/>
      </c>
      <c r="X121" s="4"/>
      <c r="AI121" s="152"/>
      <c r="AJ121" s="153"/>
    </row>
    <row r="122" spans="1:36" s="77" customFormat="1" ht="44.25" customHeight="1" x14ac:dyDescent="0.3">
      <c r="A122" s="4"/>
      <c r="B122" s="1"/>
      <c r="C122" s="57"/>
      <c r="D122" s="58"/>
      <c r="E122" s="139"/>
      <c r="F122" s="162"/>
      <c r="G122" s="177" t="str">
        <f t="shared" si="5"/>
        <v/>
      </c>
      <c r="H122" s="140"/>
      <c r="I122" s="166"/>
      <c r="J122" s="141"/>
      <c r="K122" s="141"/>
      <c r="L122" s="141"/>
      <c r="M122" s="178" t="str">
        <f t="shared" si="6"/>
        <v/>
      </c>
      <c r="N122" s="178" t="str">
        <f t="shared" si="7"/>
        <v/>
      </c>
      <c r="O122" s="143"/>
      <c r="P122" s="140"/>
      <c r="Q122" s="140"/>
      <c r="R122" s="140"/>
      <c r="S122" s="142"/>
      <c r="T122" s="142"/>
      <c r="U122" s="61"/>
      <c r="V122" s="4"/>
      <c r="W122" s="4" t="str">
        <f t="shared" si="8"/>
        <v/>
      </c>
      <c r="X122" s="4"/>
      <c r="AI122" s="152"/>
      <c r="AJ122" s="153"/>
    </row>
    <row r="123" spans="1:36" s="77" customFormat="1" ht="44.25" customHeight="1" x14ac:dyDescent="0.3">
      <c r="A123" s="4"/>
      <c r="B123" s="1"/>
      <c r="C123" s="57"/>
      <c r="D123" s="58"/>
      <c r="E123" s="139"/>
      <c r="F123" s="162"/>
      <c r="G123" s="177" t="str">
        <f t="shared" si="5"/>
        <v/>
      </c>
      <c r="H123" s="140"/>
      <c r="I123" s="166"/>
      <c r="J123" s="141"/>
      <c r="K123" s="141"/>
      <c r="L123" s="141"/>
      <c r="M123" s="178" t="str">
        <f t="shared" si="6"/>
        <v/>
      </c>
      <c r="N123" s="178" t="str">
        <f t="shared" si="7"/>
        <v/>
      </c>
      <c r="O123" s="143"/>
      <c r="P123" s="140"/>
      <c r="Q123" s="140"/>
      <c r="R123" s="140"/>
      <c r="S123" s="142"/>
      <c r="T123" s="142"/>
      <c r="U123" s="61"/>
      <c r="V123" s="4"/>
      <c r="W123" s="4" t="str">
        <f t="shared" si="8"/>
        <v/>
      </c>
      <c r="X123" s="4"/>
      <c r="AI123" s="152"/>
      <c r="AJ123" s="153"/>
    </row>
    <row r="124" spans="1:36" s="77" customFormat="1" ht="44.25" customHeight="1" x14ac:dyDescent="0.3">
      <c r="A124" s="4"/>
      <c r="B124" s="1"/>
      <c r="C124" s="57"/>
      <c r="D124" s="58"/>
      <c r="E124" s="139"/>
      <c r="F124" s="162"/>
      <c r="G124" s="177" t="str">
        <f t="shared" si="5"/>
        <v/>
      </c>
      <c r="H124" s="140"/>
      <c r="I124" s="166"/>
      <c r="J124" s="141"/>
      <c r="K124" s="141"/>
      <c r="L124" s="141"/>
      <c r="M124" s="178" t="str">
        <f t="shared" si="6"/>
        <v/>
      </c>
      <c r="N124" s="178" t="str">
        <f t="shared" si="7"/>
        <v/>
      </c>
      <c r="O124" s="143"/>
      <c r="P124" s="140"/>
      <c r="Q124" s="140"/>
      <c r="R124" s="140"/>
      <c r="S124" s="142"/>
      <c r="T124" s="142"/>
      <c r="U124" s="61"/>
      <c r="V124" s="4"/>
      <c r="W124" s="4" t="str">
        <f t="shared" si="8"/>
        <v/>
      </c>
      <c r="X124" s="4"/>
      <c r="AI124" s="152"/>
      <c r="AJ124" s="153"/>
    </row>
    <row r="125" spans="1:36" s="77" customFormat="1" ht="44.25" customHeight="1" x14ac:dyDescent="0.3">
      <c r="A125" s="4"/>
      <c r="B125" s="1"/>
      <c r="C125" s="57"/>
      <c r="D125" s="58"/>
      <c r="E125" s="139"/>
      <c r="F125" s="162"/>
      <c r="G125" s="177" t="str">
        <f t="shared" si="5"/>
        <v/>
      </c>
      <c r="H125" s="140"/>
      <c r="I125" s="166"/>
      <c r="J125" s="141"/>
      <c r="K125" s="141"/>
      <c r="L125" s="141"/>
      <c r="M125" s="178" t="str">
        <f t="shared" si="6"/>
        <v/>
      </c>
      <c r="N125" s="178" t="str">
        <f t="shared" si="7"/>
        <v/>
      </c>
      <c r="O125" s="143"/>
      <c r="P125" s="140"/>
      <c r="Q125" s="140"/>
      <c r="R125" s="140"/>
      <c r="S125" s="142"/>
      <c r="T125" s="142"/>
      <c r="U125" s="61"/>
      <c r="V125" s="4"/>
      <c r="W125" s="4" t="str">
        <f t="shared" si="8"/>
        <v/>
      </c>
      <c r="X125" s="4"/>
      <c r="AI125" s="152"/>
      <c r="AJ125" s="153"/>
    </row>
    <row r="126" spans="1:36" s="77" customFormat="1" ht="44.25" customHeight="1" x14ac:dyDescent="0.3">
      <c r="A126" s="4"/>
      <c r="B126" s="1"/>
      <c r="C126" s="57"/>
      <c r="D126" s="58"/>
      <c r="E126" s="139"/>
      <c r="F126" s="162"/>
      <c r="G126" s="177" t="str">
        <f t="shared" si="5"/>
        <v/>
      </c>
      <c r="H126" s="140"/>
      <c r="I126" s="166"/>
      <c r="J126" s="141"/>
      <c r="K126" s="141"/>
      <c r="L126" s="141"/>
      <c r="M126" s="178" t="str">
        <f t="shared" si="6"/>
        <v/>
      </c>
      <c r="N126" s="178" t="str">
        <f t="shared" si="7"/>
        <v/>
      </c>
      <c r="O126" s="143"/>
      <c r="P126" s="140"/>
      <c r="Q126" s="140"/>
      <c r="R126" s="140"/>
      <c r="S126" s="142"/>
      <c r="T126" s="142"/>
      <c r="U126" s="61"/>
      <c r="V126" s="4"/>
      <c r="W126" s="4" t="str">
        <f t="shared" si="8"/>
        <v/>
      </c>
      <c r="X126" s="4"/>
      <c r="AI126" s="152"/>
      <c r="AJ126" s="153"/>
    </row>
    <row r="127" spans="1:36" s="77" customFormat="1" ht="44.25" customHeight="1" x14ac:dyDescent="0.3">
      <c r="A127" s="4"/>
      <c r="B127" s="1"/>
      <c r="C127" s="57"/>
      <c r="D127" s="58"/>
      <c r="E127" s="139"/>
      <c r="F127" s="162"/>
      <c r="G127" s="177" t="str">
        <f t="shared" si="5"/>
        <v/>
      </c>
      <c r="H127" s="140"/>
      <c r="I127" s="166"/>
      <c r="J127" s="141"/>
      <c r="K127" s="141"/>
      <c r="L127" s="141"/>
      <c r="M127" s="178" t="str">
        <f t="shared" si="6"/>
        <v/>
      </c>
      <c r="N127" s="178" t="str">
        <f t="shared" si="7"/>
        <v/>
      </c>
      <c r="O127" s="143"/>
      <c r="P127" s="140"/>
      <c r="Q127" s="140"/>
      <c r="R127" s="140"/>
      <c r="S127" s="142"/>
      <c r="T127" s="142"/>
      <c r="U127" s="61"/>
      <c r="V127" s="4"/>
      <c r="W127" s="4" t="str">
        <f t="shared" si="8"/>
        <v/>
      </c>
      <c r="X127" s="4"/>
      <c r="AI127" s="152"/>
      <c r="AJ127" s="153"/>
    </row>
    <row r="128" spans="1:36" s="77" customFormat="1" ht="44.25" customHeight="1" x14ac:dyDescent="0.3">
      <c r="A128" s="4"/>
      <c r="B128" s="1"/>
      <c r="C128" s="57"/>
      <c r="D128" s="58"/>
      <c r="E128" s="139"/>
      <c r="F128" s="162"/>
      <c r="G128" s="177" t="str">
        <f t="shared" si="5"/>
        <v/>
      </c>
      <c r="H128" s="140"/>
      <c r="I128" s="166"/>
      <c r="J128" s="141"/>
      <c r="K128" s="141"/>
      <c r="L128" s="141"/>
      <c r="M128" s="178" t="str">
        <f t="shared" si="6"/>
        <v/>
      </c>
      <c r="N128" s="178" t="str">
        <f t="shared" si="7"/>
        <v/>
      </c>
      <c r="O128" s="143"/>
      <c r="P128" s="140"/>
      <c r="Q128" s="140"/>
      <c r="R128" s="140"/>
      <c r="S128" s="142"/>
      <c r="T128" s="142"/>
      <c r="U128" s="61"/>
      <c r="V128" s="4"/>
      <c r="W128" s="4" t="str">
        <f t="shared" si="8"/>
        <v/>
      </c>
      <c r="X128" s="4"/>
      <c r="AI128" s="152"/>
      <c r="AJ128" s="153"/>
    </row>
    <row r="129" spans="1:36" s="77" customFormat="1" ht="44.25" customHeight="1" x14ac:dyDescent="0.3">
      <c r="A129" s="4"/>
      <c r="B129" s="1"/>
      <c r="C129" s="57"/>
      <c r="D129" s="58"/>
      <c r="E129" s="139"/>
      <c r="F129" s="162"/>
      <c r="G129" s="177" t="str">
        <f t="shared" si="5"/>
        <v/>
      </c>
      <c r="H129" s="140"/>
      <c r="I129" s="166"/>
      <c r="J129" s="141"/>
      <c r="K129" s="141"/>
      <c r="L129" s="141"/>
      <c r="M129" s="178" t="str">
        <f t="shared" si="6"/>
        <v/>
      </c>
      <c r="N129" s="178" t="str">
        <f t="shared" si="7"/>
        <v/>
      </c>
      <c r="O129" s="143"/>
      <c r="P129" s="140"/>
      <c r="Q129" s="140"/>
      <c r="R129" s="140"/>
      <c r="S129" s="142"/>
      <c r="T129" s="142"/>
      <c r="U129" s="61"/>
      <c r="V129" s="4"/>
      <c r="W129" s="4" t="str">
        <f t="shared" si="8"/>
        <v/>
      </c>
      <c r="X129" s="4"/>
      <c r="AI129" s="152"/>
      <c r="AJ129" s="153"/>
    </row>
    <row r="130" spans="1:36" s="77" customFormat="1" ht="44.25" customHeight="1" x14ac:dyDescent="0.3">
      <c r="A130" s="4"/>
      <c r="B130" s="1"/>
      <c r="C130" s="57"/>
      <c r="D130" s="58"/>
      <c r="E130" s="139"/>
      <c r="F130" s="162"/>
      <c r="G130" s="177" t="str">
        <f t="shared" si="5"/>
        <v/>
      </c>
      <c r="H130" s="140"/>
      <c r="I130" s="166"/>
      <c r="J130" s="141"/>
      <c r="K130" s="141"/>
      <c r="L130" s="141"/>
      <c r="M130" s="178" t="str">
        <f t="shared" si="6"/>
        <v/>
      </c>
      <c r="N130" s="178" t="str">
        <f t="shared" si="7"/>
        <v/>
      </c>
      <c r="O130" s="143"/>
      <c r="P130" s="140"/>
      <c r="Q130" s="140"/>
      <c r="R130" s="140"/>
      <c r="S130" s="142"/>
      <c r="T130" s="142"/>
      <c r="U130" s="61"/>
      <c r="V130" s="4"/>
      <c r="W130" s="4" t="str">
        <f t="shared" si="8"/>
        <v/>
      </c>
      <c r="X130" s="4"/>
      <c r="AI130" s="152"/>
      <c r="AJ130" s="153"/>
    </row>
    <row r="131" spans="1:36" s="77" customFormat="1" ht="44.25" customHeight="1" x14ac:dyDescent="0.3">
      <c r="A131" s="4"/>
      <c r="B131" s="1"/>
      <c r="C131" s="57"/>
      <c r="D131" s="58"/>
      <c r="E131" s="139"/>
      <c r="F131" s="162"/>
      <c r="G131" s="177" t="str">
        <f t="shared" si="5"/>
        <v/>
      </c>
      <c r="H131" s="140"/>
      <c r="I131" s="166"/>
      <c r="J131" s="141"/>
      <c r="K131" s="141"/>
      <c r="L131" s="141"/>
      <c r="M131" s="178" t="str">
        <f t="shared" si="6"/>
        <v/>
      </c>
      <c r="N131" s="178" t="str">
        <f t="shared" si="7"/>
        <v/>
      </c>
      <c r="O131" s="143"/>
      <c r="P131" s="140"/>
      <c r="Q131" s="140"/>
      <c r="R131" s="140"/>
      <c r="S131" s="142"/>
      <c r="T131" s="142"/>
      <c r="U131" s="61"/>
      <c r="V131" s="4"/>
      <c r="W131" s="4" t="str">
        <f t="shared" si="8"/>
        <v/>
      </c>
      <c r="X131" s="4"/>
      <c r="AI131" s="152"/>
      <c r="AJ131" s="153"/>
    </row>
    <row r="132" spans="1:36" s="77" customFormat="1" ht="44.25" customHeight="1" x14ac:dyDescent="0.3">
      <c r="A132" s="4"/>
      <c r="B132" s="1"/>
      <c r="C132" s="57"/>
      <c r="D132" s="58"/>
      <c r="E132" s="139"/>
      <c r="F132" s="162"/>
      <c r="G132" s="177" t="str">
        <f t="shared" si="5"/>
        <v/>
      </c>
      <c r="H132" s="140"/>
      <c r="I132" s="166"/>
      <c r="J132" s="141"/>
      <c r="K132" s="141"/>
      <c r="L132" s="141"/>
      <c r="M132" s="178" t="str">
        <f t="shared" si="6"/>
        <v/>
      </c>
      <c r="N132" s="178" t="str">
        <f t="shared" si="7"/>
        <v/>
      </c>
      <c r="O132" s="143"/>
      <c r="P132" s="140"/>
      <c r="Q132" s="140"/>
      <c r="R132" s="140"/>
      <c r="S132" s="142"/>
      <c r="T132" s="142"/>
      <c r="U132" s="61"/>
      <c r="V132" s="4"/>
      <c r="W132" s="4" t="str">
        <f t="shared" si="8"/>
        <v/>
      </c>
      <c r="X132" s="4"/>
      <c r="AI132" s="152"/>
      <c r="AJ132" s="153"/>
    </row>
    <row r="133" spans="1:36" s="77" customFormat="1" ht="44.25" customHeight="1" x14ac:dyDescent="0.3">
      <c r="A133" s="4"/>
      <c r="B133" s="1"/>
      <c r="C133" s="57"/>
      <c r="D133" s="58"/>
      <c r="E133" s="139"/>
      <c r="F133" s="162"/>
      <c r="G133" s="177" t="str">
        <f t="shared" si="5"/>
        <v/>
      </c>
      <c r="H133" s="140"/>
      <c r="I133" s="166"/>
      <c r="J133" s="141"/>
      <c r="K133" s="141"/>
      <c r="L133" s="141"/>
      <c r="M133" s="178" t="str">
        <f t="shared" si="6"/>
        <v/>
      </c>
      <c r="N133" s="178" t="str">
        <f t="shared" si="7"/>
        <v/>
      </c>
      <c r="O133" s="143"/>
      <c r="P133" s="140"/>
      <c r="Q133" s="140"/>
      <c r="R133" s="140"/>
      <c r="S133" s="142"/>
      <c r="T133" s="142"/>
      <c r="U133" s="61"/>
      <c r="V133" s="4"/>
      <c r="W133" s="4" t="str">
        <f t="shared" si="8"/>
        <v/>
      </c>
      <c r="X133" s="4"/>
      <c r="AI133" s="152"/>
      <c r="AJ133" s="153"/>
    </row>
    <row r="134" spans="1:36" s="77" customFormat="1" ht="44.25" customHeight="1" x14ac:dyDescent="0.3">
      <c r="A134" s="4"/>
      <c r="B134" s="1"/>
      <c r="C134" s="57"/>
      <c r="D134" s="58"/>
      <c r="E134" s="139"/>
      <c r="F134" s="162"/>
      <c r="G134" s="177" t="str">
        <f t="shared" si="5"/>
        <v/>
      </c>
      <c r="H134" s="140"/>
      <c r="I134" s="166"/>
      <c r="J134" s="141"/>
      <c r="K134" s="141"/>
      <c r="L134" s="141"/>
      <c r="M134" s="178" t="str">
        <f t="shared" si="6"/>
        <v/>
      </c>
      <c r="N134" s="178" t="str">
        <f t="shared" si="7"/>
        <v/>
      </c>
      <c r="O134" s="143"/>
      <c r="P134" s="140"/>
      <c r="Q134" s="140"/>
      <c r="R134" s="140"/>
      <c r="S134" s="142"/>
      <c r="T134" s="142"/>
      <c r="U134" s="61"/>
      <c r="V134" s="4"/>
      <c r="W134" s="4" t="str">
        <f t="shared" si="8"/>
        <v/>
      </c>
      <c r="X134" s="4"/>
      <c r="AI134" s="152"/>
      <c r="AJ134" s="153"/>
    </row>
    <row r="135" spans="1:36" s="77" customFormat="1" ht="44.25" customHeight="1" x14ac:dyDescent="0.3">
      <c r="A135" s="4"/>
      <c r="B135" s="1"/>
      <c r="C135" s="57"/>
      <c r="D135" s="58"/>
      <c r="E135" s="139"/>
      <c r="F135" s="162"/>
      <c r="G135" s="177" t="str">
        <f t="shared" si="5"/>
        <v/>
      </c>
      <c r="H135" s="140"/>
      <c r="I135" s="166"/>
      <c r="J135" s="141"/>
      <c r="K135" s="141"/>
      <c r="L135" s="141"/>
      <c r="M135" s="178" t="str">
        <f t="shared" si="6"/>
        <v/>
      </c>
      <c r="N135" s="178" t="str">
        <f t="shared" si="7"/>
        <v/>
      </c>
      <c r="O135" s="143"/>
      <c r="P135" s="140"/>
      <c r="Q135" s="140"/>
      <c r="R135" s="140"/>
      <c r="S135" s="142"/>
      <c r="T135" s="142"/>
      <c r="U135" s="61"/>
      <c r="V135" s="4"/>
      <c r="W135" s="4" t="str">
        <f t="shared" si="8"/>
        <v/>
      </c>
      <c r="X135" s="4"/>
      <c r="AI135" s="152"/>
      <c r="AJ135" s="153"/>
    </row>
    <row r="136" spans="1:36" s="77" customFormat="1" ht="44.25" customHeight="1" x14ac:dyDescent="0.3">
      <c r="A136" s="4"/>
      <c r="B136" s="1"/>
      <c r="C136" s="57"/>
      <c r="D136" s="58"/>
      <c r="E136" s="139"/>
      <c r="F136" s="162"/>
      <c r="G136" s="177" t="str">
        <f t="shared" si="5"/>
        <v/>
      </c>
      <c r="H136" s="140"/>
      <c r="I136" s="166"/>
      <c r="J136" s="141"/>
      <c r="K136" s="141"/>
      <c r="L136" s="141"/>
      <c r="M136" s="178" t="str">
        <f t="shared" si="6"/>
        <v/>
      </c>
      <c r="N136" s="178" t="str">
        <f t="shared" si="7"/>
        <v/>
      </c>
      <c r="O136" s="143"/>
      <c r="P136" s="140"/>
      <c r="Q136" s="140"/>
      <c r="R136" s="140"/>
      <c r="S136" s="142"/>
      <c r="T136" s="142"/>
      <c r="U136" s="61"/>
      <c r="V136" s="4"/>
      <c r="W136" s="4" t="str">
        <f t="shared" si="8"/>
        <v/>
      </c>
      <c r="X136" s="4"/>
      <c r="AI136" s="152"/>
      <c r="AJ136" s="153"/>
    </row>
    <row r="137" spans="1:36" s="77" customFormat="1" ht="44.25" customHeight="1" x14ac:dyDescent="0.3">
      <c r="A137" s="4"/>
      <c r="B137" s="1"/>
      <c r="C137" s="57"/>
      <c r="D137" s="58"/>
      <c r="E137" s="139"/>
      <c r="F137" s="162"/>
      <c r="G137" s="177" t="str">
        <f t="shared" si="5"/>
        <v/>
      </c>
      <c r="H137" s="140"/>
      <c r="I137" s="166"/>
      <c r="J137" s="141"/>
      <c r="K137" s="141"/>
      <c r="L137" s="141"/>
      <c r="M137" s="178" t="str">
        <f t="shared" si="6"/>
        <v/>
      </c>
      <c r="N137" s="178" t="str">
        <f t="shared" si="7"/>
        <v/>
      </c>
      <c r="O137" s="143"/>
      <c r="P137" s="140"/>
      <c r="Q137" s="140"/>
      <c r="R137" s="140"/>
      <c r="S137" s="142"/>
      <c r="T137" s="142"/>
      <c r="U137" s="61"/>
      <c r="V137" s="4"/>
      <c r="W137" s="4" t="str">
        <f t="shared" si="8"/>
        <v/>
      </c>
      <c r="X137" s="4"/>
      <c r="AI137" s="152"/>
      <c r="AJ137" s="153"/>
    </row>
    <row r="138" spans="1:36" s="77" customFormat="1" ht="44.25" customHeight="1" x14ac:dyDescent="0.3">
      <c r="A138" s="4"/>
      <c r="B138" s="1"/>
      <c r="C138" s="57"/>
      <c r="D138" s="58"/>
      <c r="E138" s="139"/>
      <c r="F138" s="162"/>
      <c r="G138" s="177" t="str">
        <f t="shared" si="5"/>
        <v/>
      </c>
      <c r="H138" s="140"/>
      <c r="I138" s="166"/>
      <c r="J138" s="141"/>
      <c r="K138" s="141"/>
      <c r="L138" s="141"/>
      <c r="M138" s="178" t="str">
        <f t="shared" si="6"/>
        <v/>
      </c>
      <c r="N138" s="178" t="str">
        <f t="shared" si="7"/>
        <v/>
      </c>
      <c r="O138" s="143"/>
      <c r="P138" s="140"/>
      <c r="Q138" s="140"/>
      <c r="R138" s="140"/>
      <c r="S138" s="142"/>
      <c r="T138" s="142"/>
      <c r="U138" s="61"/>
      <c r="V138" s="4"/>
      <c r="W138" s="4" t="str">
        <f t="shared" si="8"/>
        <v/>
      </c>
      <c r="X138" s="4"/>
      <c r="AI138" s="152"/>
      <c r="AJ138" s="153"/>
    </row>
    <row r="139" spans="1:36" s="77" customFormat="1" ht="44.25" customHeight="1" x14ac:dyDescent="0.3">
      <c r="A139" s="4"/>
      <c r="B139" s="1"/>
      <c r="C139" s="57"/>
      <c r="D139" s="58"/>
      <c r="E139" s="139"/>
      <c r="F139" s="162"/>
      <c r="G139" s="177" t="str">
        <f t="shared" si="5"/>
        <v/>
      </c>
      <c r="H139" s="140"/>
      <c r="I139" s="166"/>
      <c r="J139" s="141"/>
      <c r="K139" s="141"/>
      <c r="L139" s="141"/>
      <c r="M139" s="178" t="str">
        <f t="shared" si="6"/>
        <v/>
      </c>
      <c r="N139" s="178" t="str">
        <f t="shared" si="7"/>
        <v/>
      </c>
      <c r="O139" s="143"/>
      <c r="P139" s="140"/>
      <c r="Q139" s="140"/>
      <c r="R139" s="140"/>
      <c r="S139" s="142"/>
      <c r="T139" s="142"/>
      <c r="U139" s="61"/>
      <c r="V139" s="4"/>
      <c r="W139" s="4" t="str">
        <f t="shared" si="8"/>
        <v/>
      </c>
      <c r="X139" s="4"/>
      <c r="AI139" s="152"/>
      <c r="AJ139" s="153"/>
    </row>
    <row r="140" spans="1:36" s="77" customFormat="1" ht="44.25" customHeight="1" x14ac:dyDescent="0.3">
      <c r="A140" s="4"/>
      <c r="B140" s="1"/>
      <c r="C140" s="57"/>
      <c r="D140" s="58"/>
      <c r="E140" s="139"/>
      <c r="F140" s="162"/>
      <c r="G140" s="177" t="str">
        <f t="shared" si="5"/>
        <v/>
      </c>
      <c r="H140" s="140"/>
      <c r="I140" s="166"/>
      <c r="J140" s="141"/>
      <c r="K140" s="141"/>
      <c r="L140" s="141"/>
      <c r="M140" s="178" t="str">
        <f t="shared" si="6"/>
        <v/>
      </c>
      <c r="N140" s="178" t="str">
        <f t="shared" si="7"/>
        <v/>
      </c>
      <c r="O140" s="143"/>
      <c r="P140" s="140"/>
      <c r="Q140" s="140"/>
      <c r="R140" s="140"/>
      <c r="S140" s="142"/>
      <c r="T140" s="142"/>
      <c r="U140" s="61"/>
      <c r="V140" s="4"/>
      <c r="W140" s="4" t="str">
        <f t="shared" si="8"/>
        <v/>
      </c>
      <c r="X140" s="4"/>
      <c r="AI140" s="152"/>
      <c r="AJ140" s="153"/>
    </row>
    <row r="141" spans="1:36" s="77" customFormat="1" ht="44.25" customHeight="1" x14ac:dyDescent="0.3">
      <c r="A141" s="4"/>
      <c r="B141" s="1"/>
      <c r="C141" s="57"/>
      <c r="D141" s="58"/>
      <c r="E141" s="139"/>
      <c r="F141" s="162"/>
      <c r="G141" s="177" t="str">
        <f t="shared" si="5"/>
        <v/>
      </c>
      <c r="H141" s="140"/>
      <c r="I141" s="166"/>
      <c r="J141" s="141"/>
      <c r="K141" s="141"/>
      <c r="L141" s="141"/>
      <c r="M141" s="178" t="str">
        <f t="shared" si="6"/>
        <v/>
      </c>
      <c r="N141" s="178" t="str">
        <f t="shared" si="7"/>
        <v/>
      </c>
      <c r="O141" s="143"/>
      <c r="P141" s="140"/>
      <c r="Q141" s="140"/>
      <c r="R141" s="140"/>
      <c r="S141" s="142"/>
      <c r="T141" s="142"/>
      <c r="U141" s="61"/>
      <c r="V141" s="4"/>
      <c r="W141" s="4" t="str">
        <f t="shared" si="8"/>
        <v/>
      </c>
      <c r="X141" s="4"/>
      <c r="AI141" s="152"/>
      <c r="AJ141" s="153"/>
    </row>
    <row r="142" spans="1:36" s="77" customFormat="1" ht="44.25" customHeight="1" x14ac:dyDescent="0.3">
      <c r="A142" s="4"/>
      <c r="B142" s="1"/>
      <c r="C142" s="57"/>
      <c r="D142" s="58"/>
      <c r="E142" s="139"/>
      <c r="F142" s="162"/>
      <c r="G142" s="177" t="str">
        <f t="shared" si="5"/>
        <v/>
      </c>
      <c r="H142" s="140"/>
      <c r="I142" s="166"/>
      <c r="J142" s="141"/>
      <c r="K142" s="141"/>
      <c r="L142" s="141"/>
      <c r="M142" s="178" t="str">
        <f t="shared" si="6"/>
        <v/>
      </c>
      <c r="N142" s="178" t="str">
        <f t="shared" si="7"/>
        <v/>
      </c>
      <c r="O142" s="143"/>
      <c r="P142" s="140"/>
      <c r="Q142" s="140"/>
      <c r="R142" s="140"/>
      <c r="S142" s="142"/>
      <c r="T142" s="142"/>
      <c r="U142" s="61"/>
      <c r="V142" s="4"/>
      <c r="W142" s="4" t="str">
        <f t="shared" si="8"/>
        <v/>
      </c>
      <c r="X142" s="4"/>
      <c r="AI142" s="152"/>
      <c r="AJ142" s="153"/>
    </row>
    <row r="143" spans="1:36" s="77" customFormat="1" ht="44.25" customHeight="1" x14ac:dyDescent="0.3">
      <c r="A143" s="4"/>
      <c r="B143" s="1"/>
      <c r="C143" s="57"/>
      <c r="D143" s="58"/>
      <c r="E143" s="139"/>
      <c r="F143" s="162"/>
      <c r="G143" s="177" t="str">
        <f t="shared" si="5"/>
        <v/>
      </c>
      <c r="H143" s="140"/>
      <c r="I143" s="166"/>
      <c r="J143" s="141"/>
      <c r="K143" s="141"/>
      <c r="L143" s="141"/>
      <c r="M143" s="178" t="str">
        <f t="shared" si="6"/>
        <v/>
      </c>
      <c r="N143" s="178" t="str">
        <f t="shared" si="7"/>
        <v/>
      </c>
      <c r="O143" s="143"/>
      <c r="P143" s="140"/>
      <c r="Q143" s="140"/>
      <c r="R143" s="140"/>
      <c r="S143" s="142"/>
      <c r="T143" s="142"/>
      <c r="U143" s="61"/>
      <c r="V143" s="4"/>
      <c r="W143" s="4" t="str">
        <f t="shared" si="8"/>
        <v/>
      </c>
      <c r="X143" s="4"/>
      <c r="AI143" s="152"/>
      <c r="AJ143" s="153"/>
    </row>
    <row r="144" spans="1:36" s="77" customFormat="1" ht="44.25" customHeight="1" x14ac:dyDescent="0.3">
      <c r="A144" s="4"/>
      <c r="B144" s="1"/>
      <c r="C144" s="57"/>
      <c r="D144" s="58"/>
      <c r="E144" s="139"/>
      <c r="F144" s="162"/>
      <c r="G144" s="177" t="str">
        <f t="shared" si="5"/>
        <v/>
      </c>
      <c r="H144" s="140"/>
      <c r="I144" s="166"/>
      <c r="J144" s="141"/>
      <c r="K144" s="141"/>
      <c r="L144" s="141"/>
      <c r="M144" s="178" t="str">
        <f t="shared" si="6"/>
        <v/>
      </c>
      <c r="N144" s="178" t="str">
        <f t="shared" si="7"/>
        <v/>
      </c>
      <c r="O144" s="143"/>
      <c r="P144" s="140"/>
      <c r="Q144" s="140"/>
      <c r="R144" s="140"/>
      <c r="S144" s="142"/>
      <c r="T144" s="142"/>
      <c r="U144" s="61"/>
      <c r="V144" s="4"/>
      <c r="W144" s="4" t="str">
        <f t="shared" si="8"/>
        <v/>
      </c>
      <c r="X144" s="4"/>
      <c r="AI144" s="152"/>
      <c r="AJ144" s="153"/>
    </row>
    <row r="145" spans="1:36" s="77" customFormat="1" ht="44.25" customHeight="1" x14ac:dyDescent="0.3">
      <c r="A145" s="4"/>
      <c r="B145" s="1"/>
      <c r="C145" s="57"/>
      <c r="D145" s="58"/>
      <c r="E145" s="139"/>
      <c r="F145" s="162"/>
      <c r="G145" s="177" t="str">
        <f t="shared" si="5"/>
        <v/>
      </c>
      <c r="H145" s="140"/>
      <c r="I145" s="166"/>
      <c r="J145" s="141"/>
      <c r="K145" s="141"/>
      <c r="L145" s="141"/>
      <c r="M145" s="178" t="str">
        <f t="shared" si="6"/>
        <v/>
      </c>
      <c r="N145" s="178" t="str">
        <f t="shared" si="7"/>
        <v/>
      </c>
      <c r="O145" s="143"/>
      <c r="P145" s="140"/>
      <c r="Q145" s="140"/>
      <c r="R145" s="140"/>
      <c r="S145" s="142"/>
      <c r="T145" s="142"/>
      <c r="U145" s="61"/>
      <c r="V145" s="4"/>
      <c r="W145" s="4" t="str">
        <f t="shared" si="8"/>
        <v/>
      </c>
      <c r="X145" s="4"/>
      <c r="AI145" s="152"/>
      <c r="AJ145" s="153"/>
    </row>
    <row r="146" spans="1:36" s="77" customFormat="1" ht="44.25" customHeight="1" x14ac:dyDescent="0.3">
      <c r="A146" s="4"/>
      <c r="B146" s="1"/>
      <c r="C146" s="57"/>
      <c r="D146" s="58"/>
      <c r="E146" s="139"/>
      <c r="F146" s="162"/>
      <c r="G146" s="177" t="str">
        <f t="shared" si="5"/>
        <v/>
      </c>
      <c r="H146" s="140"/>
      <c r="I146" s="166"/>
      <c r="J146" s="141"/>
      <c r="K146" s="141"/>
      <c r="L146" s="141"/>
      <c r="M146" s="178" t="str">
        <f t="shared" si="6"/>
        <v/>
      </c>
      <c r="N146" s="178" t="str">
        <f t="shared" si="7"/>
        <v/>
      </c>
      <c r="O146" s="143"/>
      <c r="P146" s="140"/>
      <c r="Q146" s="140"/>
      <c r="R146" s="140"/>
      <c r="S146" s="142"/>
      <c r="T146" s="142"/>
      <c r="U146" s="61"/>
      <c r="V146" s="4"/>
      <c r="W146" s="4" t="str">
        <f t="shared" si="8"/>
        <v/>
      </c>
      <c r="X146" s="4"/>
      <c r="AI146" s="152"/>
      <c r="AJ146" s="153"/>
    </row>
    <row r="147" spans="1:36" s="77" customFormat="1" ht="44.25" customHeight="1" x14ac:dyDescent="0.3">
      <c r="A147" s="4"/>
      <c r="B147" s="1"/>
      <c r="C147" s="57"/>
      <c r="D147" s="58"/>
      <c r="E147" s="139"/>
      <c r="F147" s="162"/>
      <c r="G147" s="177" t="str">
        <f t="shared" si="5"/>
        <v/>
      </c>
      <c r="H147" s="140"/>
      <c r="I147" s="166"/>
      <c r="J147" s="141"/>
      <c r="K147" s="141"/>
      <c r="L147" s="141"/>
      <c r="M147" s="178" t="str">
        <f t="shared" si="6"/>
        <v/>
      </c>
      <c r="N147" s="178" t="str">
        <f t="shared" si="7"/>
        <v/>
      </c>
      <c r="O147" s="143"/>
      <c r="P147" s="140"/>
      <c r="Q147" s="140"/>
      <c r="R147" s="140"/>
      <c r="S147" s="142"/>
      <c r="T147" s="142"/>
      <c r="U147" s="61"/>
      <c r="V147" s="4"/>
      <c r="W147" s="4" t="str">
        <f t="shared" si="8"/>
        <v/>
      </c>
      <c r="X147" s="4"/>
      <c r="AI147" s="152"/>
      <c r="AJ147" s="153"/>
    </row>
    <row r="148" spans="1:36" s="77" customFormat="1" ht="44.25" customHeight="1" x14ac:dyDescent="0.3">
      <c r="A148" s="4"/>
      <c r="B148" s="1"/>
      <c r="C148" s="57"/>
      <c r="D148" s="58"/>
      <c r="E148" s="139"/>
      <c r="F148" s="162"/>
      <c r="G148" s="177" t="str">
        <f t="shared" ref="G148:G211" si="9">IFERROR(VLOOKUP(E148&amp;"+"&amp;F148,$X$19:$AA$69,4,0),"")</f>
        <v/>
      </c>
      <c r="H148" s="140"/>
      <c r="I148" s="166"/>
      <c r="J148" s="141"/>
      <c r="K148" s="141"/>
      <c r="L148" s="141"/>
      <c r="M148" s="178" t="str">
        <f t="shared" ref="M148:M211" si="10">IFERROR(J148/100*$W148,"")</f>
        <v/>
      </c>
      <c r="N148" s="178" t="str">
        <f t="shared" ref="N148:N211" si="11">IFERROR(K148/100*$W148,"")</f>
        <v/>
      </c>
      <c r="O148" s="143"/>
      <c r="P148" s="140"/>
      <c r="Q148" s="140"/>
      <c r="R148" s="140"/>
      <c r="S148" s="142"/>
      <c r="T148" s="142"/>
      <c r="U148" s="61"/>
      <c r="V148" s="4"/>
      <c r="W148" s="4" t="str">
        <f t="shared" ref="W148:W211" si="12">IF(L148="50 %","50",IF(L148="60 %","60",""))</f>
        <v/>
      </c>
      <c r="X148" s="4"/>
      <c r="AI148" s="152"/>
      <c r="AJ148" s="153"/>
    </row>
    <row r="149" spans="1:36" s="77" customFormat="1" ht="44.25" customHeight="1" x14ac:dyDescent="0.3">
      <c r="A149" s="4"/>
      <c r="B149" s="1"/>
      <c r="C149" s="57"/>
      <c r="D149" s="58"/>
      <c r="E149" s="139"/>
      <c r="F149" s="162"/>
      <c r="G149" s="177" t="str">
        <f t="shared" si="9"/>
        <v/>
      </c>
      <c r="H149" s="140"/>
      <c r="I149" s="166"/>
      <c r="J149" s="141"/>
      <c r="K149" s="141"/>
      <c r="L149" s="141"/>
      <c r="M149" s="178" t="str">
        <f t="shared" si="10"/>
        <v/>
      </c>
      <c r="N149" s="178" t="str">
        <f t="shared" si="11"/>
        <v/>
      </c>
      <c r="O149" s="143"/>
      <c r="P149" s="140"/>
      <c r="Q149" s="140"/>
      <c r="R149" s="140"/>
      <c r="S149" s="142"/>
      <c r="T149" s="142"/>
      <c r="U149" s="61"/>
      <c r="V149" s="4"/>
      <c r="W149" s="4" t="str">
        <f t="shared" si="12"/>
        <v/>
      </c>
      <c r="X149" s="4"/>
      <c r="AI149" s="152"/>
      <c r="AJ149" s="153"/>
    </row>
    <row r="150" spans="1:36" s="77" customFormat="1" ht="44.25" customHeight="1" x14ac:dyDescent="0.3">
      <c r="A150" s="4"/>
      <c r="B150" s="1"/>
      <c r="C150" s="57"/>
      <c r="D150" s="58"/>
      <c r="E150" s="139"/>
      <c r="F150" s="162"/>
      <c r="G150" s="177" t="str">
        <f t="shared" si="9"/>
        <v/>
      </c>
      <c r="H150" s="140"/>
      <c r="I150" s="166"/>
      <c r="J150" s="141"/>
      <c r="K150" s="141"/>
      <c r="L150" s="141"/>
      <c r="M150" s="178" t="str">
        <f t="shared" si="10"/>
        <v/>
      </c>
      <c r="N150" s="178" t="str">
        <f t="shared" si="11"/>
        <v/>
      </c>
      <c r="O150" s="143"/>
      <c r="P150" s="140"/>
      <c r="Q150" s="140"/>
      <c r="R150" s="140"/>
      <c r="S150" s="142"/>
      <c r="T150" s="142"/>
      <c r="U150" s="61"/>
      <c r="V150" s="4"/>
      <c r="W150" s="4" t="str">
        <f t="shared" si="12"/>
        <v/>
      </c>
      <c r="X150" s="4"/>
      <c r="AI150" s="152"/>
      <c r="AJ150" s="153"/>
    </row>
    <row r="151" spans="1:36" s="77" customFormat="1" ht="44.25" customHeight="1" x14ac:dyDescent="0.3">
      <c r="A151" s="4"/>
      <c r="B151" s="1"/>
      <c r="C151" s="57"/>
      <c r="D151" s="58"/>
      <c r="E151" s="139"/>
      <c r="F151" s="162"/>
      <c r="G151" s="177" t="str">
        <f t="shared" si="9"/>
        <v/>
      </c>
      <c r="H151" s="140"/>
      <c r="I151" s="166"/>
      <c r="J151" s="141"/>
      <c r="K151" s="141"/>
      <c r="L151" s="141"/>
      <c r="M151" s="178" t="str">
        <f t="shared" si="10"/>
        <v/>
      </c>
      <c r="N151" s="178" t="str">
        <f t="shared" si="11"/>
        <v/>
      </c>
      <c r="O151" s="143"/>
      <c r="P151" s="140"/>
      <c r="Q151" s="140"/>
      <c r="R151" s="140"/>
      <c r="S151" s="142"/>
      <c r="T151" s="142"/>
      <c r="U151" s="61"/>
      <c r="V151" s="4"/>
      <c r="W151" s="4" t="str">
        <f t="shared" si="12"/>
        <v/>
      </c>
      <c r="X151" s="4"/>
      <c r="AI151" s="152"/>
      <c r="AJ151" s="153"/>
    </row>
    <row r="152" spans="1:36" s="77" customFormat="1" ht="44.25" customHeight="1" x14ac:dyDescent="0.3">
      <c r="A152" s="4"/>
      <c r="B152" s="1"/>
      <c r="C152" s="57"/>
      <c r="D152" s="58"/>
      <c r="E152" s="139"/>
      <c r="F152" s="162"/>
      <c r="G152" s="177" t="str">
        <f t="shared" si="9"/>
        <v/>
      </c>
      <c r="H152" s="140"/>
      <c r="I152" s="166"/>
      <c r="J152" s="141"/>
      <c r="K152" s="141"/>
      <c r="L152" s="141"/>
      <c r="M152" s="178" t="str">
        <f t="shared" si="10"/>
        <v/>
      </c>
      <c r="N152" s="178" t="str">
        <f t="shared" si="11"/>
        <v/>
      </c>
      <c r="O152" s="143"/>
      <c r="P152" s="140"/>
      <c r="Q152" s="140"/>
      <c r="R152" s="140"/>
      <c r="S152" s="142"/>
      <c r="T152" s="142"/>
      <c r="U152" s="61"/>
      <c r="V152" s="4"/>
      <c r="W152" s="4" t="str">
        <f t="shared" si="12"/>
        <v/>
      </c>
      <c r="X152" s="4"/>
      <c r="AI152" s="152"/>
      <c r="AJ152" s="153"/>
    </row>
    <row r="153" spans="1:36" s="77" customFormat="1" ht="44.25" customHeight="1" x14ac:dyDescent="0.3">
      <c r="A153" s="4"/>
      <c r="B153" s="1"/>
      <c r="C153" s="57"/>
      <c r="D153" s="58"/>
      <c r="E153" s="139"/>
      <c r="F153" s="162"/>
      <c r="G153" s="177" t="str">
        <f t="shared" si="9"/>
        <v/>
      </c>
      <c r="H153" s="140"/>
      <c r="I153" s="166"/>
      <c r="J153" s="141"/>
      <c r="K153" s="141"/>
      <c r="L153" s="141"/>
      <c r="M153" s="178" t="str">
        <f t="shared" si="10"/>
        <v/>
      </c>
      <c r="N153" s="178" t="str">
        <f t="shared" si="11"/>
        <v/>
      </c>
      <c r="O153" s="143"/>
      <c r="P153" s="140"/>
      <c r="Q153" s="140"/>
      <c r="R153" s="140"/>
      <c r="S153" s="142"/>
      <c r="T153" s="142"/>
      <c r="U153" s="61"/>
      <c r="V153" s="4"/>
      <c r="W153" s="4" t="str">
        <f t="shared" si="12"/>
        <v/>
      </c>
      <c r="X153" s="4"/>
      <c r="AI153" s="152"/>
      <c r="AJ153" s="153"/>
    </row>
    <row r="154" spans="1:36" s="77" customFormat="1" ht="44.25" customHeight="1" x14ac:dyDescent="0.3">
      <c r="A154" s="4"/>
      <c r="B154" s="1"/>
      <c r="C154" s="57"/>
      <c r="D154" s="58"/>
      <c r="E154" s="139"/>
      <c r="F154" s="162"/>
      <c r="G154" s="177" t="str">
        <f t="shared" si="9"/>
        <v/>
      </c>
      <c r="H154" s="140"/>
      <c r="I154" s="166"/>
      <c r="J154" s="141"/>
      <c r="K154" s="141"/>
      <c r="L154" s="141"/>
      <c r="M154" s="178" t="str">
        <f t="shared" si="10"/>
        <v/>
      </c>
      <c r="N154" s="178" t="str">
        <f t="shared" si="11"/>
        <v/>
      </c>
      <c r="O154" s="143"/>
      <c r="P154" s="140"/>
      <c r="Q154" s="140"/>
      <c r="R154" s="140"/>
      <c r="S154" s="142"/>
      <c r="T154" s="142"/>
      <c r="U154" s="61"/>
      <c r="V154" s="4"/>
      <c r="W154" s="4" t="str">
        <f t="shared" si="12"/>
        <v/>
      </c>
      <c r="X154" s="4"/>
      <c r="AI154" s="152"/>
      <c r="AJ154" s="153"/>
    </row>
    <row r="155" spans="1:36" s="77" customFormat="1" ht="44.25" customHeight="1" x14ac:dyDescent="0.3">
      <c r="A155" s="4"/>
      <c r="B155" s="1"/>
      <c r="C155" s="57"/>
      <c r="D155" s="58"/>
      <c r="E155" s="139"/>
      <c r="F155" s="162"/>
      <c r="G155" s="177" t="str">
        <f t="shared" si="9"/>
        <v/>
      </c>
      <c r="H155" s="140"/>
      <c r="I155" s="166"/>
      <c r="J155" s="141"/>
      <c r="K155" s="141"/>
      <c r="L155" s="141"/>
      <c r="M155" s="178" t="str">
        <f t="shared" si="10"/>
        <v/>
      </c>
      <c r="N155" s="178" t="str">
        <f t="shared" si="11"/>
        <v/>
      </c>
      <c r="O155" s="143"/>
      <c r="P155" s="140"/>
      <c r="Q155" s="140"/>
      <c r="R155" s="140"/>
      <c r="S155" s="142"/>
      <c r="T155" s="142"/>
      <c r="U155" s="61"/>
      <c r="V155" s="4"/>
      <c r="W155" s="4" t="str">
        <f t="shared" si="12"/>
        <v/>
      </c>
      <c r="X155" s="4"/>
      <c r="AI155" s="152"/>
      <c r="AJ155" s="153"/>
    </row>
    <row r="156" spans="1:36" s="77" customFormat="1" ht="44.25" customHeight="1" x14ac:dyDescent="0.3">
      <c r="A156" s="4"/>
      <c r="B156" s="1"/>
      <c r="C156" s="57"/>
      <c r="D156" s="58"/>
      <c r="E156" s="139"/>
      <c r="F156" s="162"/>
      <c r="G156" s="177" t="str">
        <f t="shared" si="9"/>
        <v/>
      </c>
      <c r="H156" s="140"/>
      <c r="I156" s="166"/>
      <c r="J156" s="141"/>
      <c r="K156" s="141"/>
      <c r="L156" s="141"/>
      <c r="M156" s="178" t="str">
        <f t="shared" si="10"/>
        <v/>
      </c>
      <c r="N156" s="178" t="str">
        <f t="shared" si="11"/>
        <v/>
      </c>
      <c r="O156" s="143"/>
      <c r="P156" s="140"/>
      <c r="Q156" s="140"/>
      <c r="R156" s="140"/>
      <c r="S156" s="142"/>
      <c r="T156" s="142"/>
      <c r="U156" s="61"/>
      <c r="V156" s="4"/>
      <c r="W156" s="4" t="str">
        <f t="shared" si="12"/>
        <v/>
      </c>
      <c r="X156" s="4"/>
      <c r="AI156" s="152"/>
      <c r="AJ156" s="153"/>
    </row>
    <row r="157" spans="1:36" s="77" customFormat="1" ht="44.25" customHeight="1" x14ac:dyDescent="0.3">
      <c r="A157" s="4"/>
      <c r="B157" s="1"/>
      <c r="C157" s="57"/>
      <c r="D157" s="58"/>
      <c r="E157" s="139"/>
      <c r="F157" s="162"/>
      <c r="G157" s="177" t="str">
        <f t="shared" si="9"/>
        <v/>
      </c>
      <c r="H157" s="140"/>
      <c r="I157" s="166"/>
      <c r="J157" s="141"/>
      <c r="K157" s="141"/>
      <c r="L157" s="141"/>
      <c r="M157" s="178" t="str">
        <f t="shared" si="10"/>
        <v/>
      </c>
      <c r="N157" s="178" t="str">
        <f t="shared" si="11"/>
        <v/>
      </c>
      <c r="O157" s="143"/>
      <c r="P157" s="140"/>
      <c r="Q157" s="140"/>
      <c r="R157" s="140"/>
      <c r="S157" s="142"/>
      <c r="T157" s="142"/>
      <c r="U157" s="61"/>
      <c r="V157" s="4"/>
      <c r="W157" s="4" t="str">
        <f t="shared" si="12"/>
        <v/>
      </c>
      <c r="X157" s="4"/>
      <c r="AI157" s="152"/>
      <c r="AJ157" s="153"/>
    </row>
    <row r="158" spans="1:36" s="77" customFormat="1" ht="44.25" customHeight="1" x14ac:dyDescent="0.3">
      <c r="A158" s="4"/>
      <c r="B158" s="1"/>
      <c r="C158" s="57"/>
      <c r="D158" s="58"/>
      <c r="E158" s="139"/>
      <c r="F158" s="162"/>
      <c r="G158" s="177" t="str">
        <f t="shared" si="9"/>
        <v/>
      </c>
      <c r="H158" s="140"/>
      <c r="I158" s="166"/>
      <c r="J158" s="141"/>
      <c r="K158" s="141"/>
      <c r="L158" s="141"/>
      <c r="M158" s="178" t="str">
        <f t="shared" si="10"/>
        <v/>
      </c>
      <c r="N158" s="178" t="str">
        <f t="shared" si="11"/>
        <v/>
      </c>
      <c r="O158" s="143"/>
      <c r="P158" s="140"/>
      <c r="Q158" s="140"/>
      <c r="R158" s="140"/>
      <c r="S158" s="142"/>
      <c r="T158" s="142"/>
      <c r="U158" s="61"/>
      <c r="V158" s="4"/>
      <c r="W158" s="4" t="str">
        <f t="shared" si="12"/>
        <v/>
      </c>
      <c r="X158" s="4"/>
      <c r="AI158" s="152"/>
      <c r="AJ158" s="153"/>
    </row>
    <row r="159" spans="1:36" s="77" customFormat="1" ht="44.25" customHeight="1" x14ac:dyDescent="0.3">
      <c r="A159" s="4"/>
      <c r="B159" s="1"/>
      <c r="C159" s="57"/>
      <c r="D159" s="58"/>
      <c r="E159" s="139"/>
      <c r="F159" s="162"/>
      <c r="G159" s="177" t="str">
        <f t="shared" si="9"/>
        <v/>
      </c>
      <c r="H159" s="140"/>
      <c r="I159" s="166"/>
      <c r="J159" s="141"/>
      <c r="K159" s="141"/>
      <c r="L159" s="141"/>
      <c r="M159" s="178" t="str">
        <f t="shared" si="10"/>
        <v/>
      </c>
      <c r="N159" s="178" t="str">
        <f t="shared" si="11"/>
        <v/>
      </c>
      <c r="O159" s="143"/>
      <c r="P159" s="140"/>
      <c r="Q159" s="140"/>
      <c r="R159" s="140"/>
      <c r="S159" s="142"/>
      <c r="T159" s="142"/>
      <c r="U159" s="61"/>
      <c r="V159" s="4"/>
      <c r="W159" s="4" t="str">
        <f t="shared" si="12"/>
        <v/>
      </c>
      <c r="X159" s="4"/>
      <c r="AI159" s="152"/>
      <c r="AJ159" s="153"/>
    </row>
    <row r="160" spans="1:36" s="77" customFormat="1" ht="44.25" customHeight="1" x14ac:dyDescent="0.3">
      <c r="A160" s="4"/>
      <c r="B160" s="1"/>
      <c r="C160" s="57"/>
      <c r="D160" s="58"/>
      <c r="E160" s="139"/>
      <c r="F160" s="162"/>
      <c r="G160" s="177" t="str">
        <f t="shared" si="9"/>
        <v/>
      </c>
      <c r="H160" s="140"/>
      <c r="I160" s="166"/>
      <c r="J160" s="141"/>
      <c r="K160" s="141"/>
      <c r="L160" s="141"/>
      <c r="M160" s="178" t="str">
        <f t="shared" si="10"/>
        <v/>
      </c>
      <c r="N160" s="178" t="str">
        <f t="shared" si="11"/>
        <v/>
      </c>
      <c r="O160" s="143"/>
      <c r="P160" s="140"/>
      <c r="Q160" s="140"/>
      <c r="R160" s="140"/>
      <c r="S160" s="142"/>
      <c r="T160" s="142"/>
      <c r="U160" s="61"/>
      <c r="V160" s="4"/>
      <c r="W160" s="4" t="str">
        <f t="shared" si="12"/>
        <v/>
      </c>
      <c r="X160" s="4"/>
      <c r="AI160" s="152"/>
      <c r="AJ160" s="153"/>
    </row>
    <row r="161" spans="1:36" s="77" customFormat="1" ht="44.25" customHeight="1" x14ac:dyDescent="0.3">
      <c r="A161" s="4"/>
      <c r="B161" s="1"/>
      <c r="C161" s="57"/>
      <c r="D161" s="58"/>
      <c r="E161" s="139"/>
      <c r="F161" s="162"/>
      <c r="G161" s="177" t="str">
        <f t="shared" si="9"/>
        <v/>
      </c>
      <c r="H161" s="140"/>
      <c r="I161" s="166"/>
      <c r="J161" s="141"/>
      <c r="K161" s="141"/>
      <c r="L161" s="141"/>
      <c r="M161" s="178" t="str">
        <f t="shared" si="10"/>
        <v/>
      </c>
      <c r="N161" s="178" t="str">
        <f t="shared" si="11"/>
        <v/>
      </c>
      <c r="O161" s="143"/>
      <c r="P161" s="140"/>
      <c r="Q161" s="140"/>
      <c r="R161" s="140"/>
      <c r="S161" s="142"/>
      <c r="T161" s="142"/>
      <c r="U161" s="61"/>
      <c r="V161" s="4"/>
      <c r="W161" s="4" t="str">
        <f t="shared" si="12"/>
        <v/>
      </c>
      <c r="X161" s="4"/>
      <c r="AI161" s="152"/>
      <c r="AJ161" s="153"/>
    </row>
    <row r="162" spans="1:36" s="77" customFormat="1" ht="44.25" customHeight="1" x14ac:dyDescent="0.3">
      <c r="A162" s="4"/>
      <c r="B162" s="1"/>
      <c r="C162" s="57"/>
      <c r="D162" s="58"/>
      <c r="E162" s="139"/>
      <c r="F162" s="162"/>
      <c r="G162" s="177" t="str">
        <f t="shared" si="9"/>
        <v/>
      </c>
      <c r="H162" s="140"/>
      <c r="I162" s="166"/>
      <c r="J162" s="141"/>
      <c r="K162" s="141"/>
      <c r="L162" s="141"/>
      <c r="M162" s="178" t="str">
        <f t="shared" si="10"/>
        <v/>
      </c>
      <c r="N162" s="178" t="str">
        <f t="shared" si="11"/>
        <v/>
      </c>
      <c r="O162" s="143"/>
      <c r="P162" s="140"/>
      <c r="Q162" s="140"/>
      <c r="R162" s="140"/>
      <c r="S162" s="142"/>
      <c r="T162" s="142"/>
      <c r="U162" s="61"/>
      <c r="V162" s="4"/>
      <c r="W162" s="4" t="str">
        <f t="shared" si="12"/>
        <v/>
      </c>
      <c r="X162" s="4"/>
      <c r="AI162" s="152"/>
      <c r="AJ162" s="153"/>
    </row>
    <row r="163" spans="1:36" s="77" customFormat="1" ht="44.25" customHeight="1" x14ac:dyDescent="0.3">
      <c r="A163" s="4"/>
      <c r="B163" s="1"/>
      <c r="C163" s="57"/>
      <c r="D163" s="58"/>
      <c r="E163" s="139"/>
      <c r="F163" s="162"/>
      <c r="G163" s="177" t="str">
        <f t="shared" si="9"/>
        <v/>
      </c>
      <c r="H163" s="140"/>
      <c r="I163" s="166"/>
      <c r="J163" s="141"/>
      <c r="K163" s="141"/>
      <c r="L163" s="141"/>
      <c r="M163" s="178" t="str">
        <f t="shared" si="10"/>
        <v/>
      </c>
      <c r="N163" s="178" t="str">
        <f t="shared" si="11"/>
        <v/>
      </c>
      <c r="O163" s="143"/>
      <c r="P163" s="140"/>
      <c r="Q163" s="140"/>
      <c r="R163" s="140"/>
      <c r="S163" s="142"/>
      <c r="T163" s="142"/>
      <c r="U163" s="61"/>
      <c r="V163" s="4"/>
      <c r="W163" s="4" t="str">
        <f t="shared" si="12"/>
        <v/>
      </c>
      <c r="X163" s="4"/>
      <c r="AI163" s="152"/>
      <c r="AJ163" s="153"/>
    </row>
    <row r="164" spans="1:36" s="77" customFormat="1" ht="44.25" customHeight="1" x14ac:dyDescent="0.3">
      <c r="A164" s="4"/>
      <c r="B164" s="1"/>
      <c r="C164" s="57"/>
      <c r="D164" s="58"/>
      <c r="E164" s="139"/>
      <c r="F164" s="162"/>
      <c r="G164" s="177" t="str">
        <f t="shared" si="9"/>
        <v/>
      </c>
      <c r="H164" s="140"/>
      <c r="I164" s="166"/>
      <c r="J164" s="141"/>
      <c r="K164" s="141"/>
      <c r="L164" s="141"/>
      <c r="M164" s="178" t="str">
        <f t="shared" si="10"/>
        <v/>
      </c>
      <c r="N164" s="178" t="str">
        <f t="shared" si="11"/>
        <v/>
      </c>
      <c r="O164" s="143"/>
      <c r="P164" s="140"/>
      <c r="Q164" s="140"/>
      <c r="R164" s="140"/>
      <c r="S164" s="142"/>
      <c r="T164" s="142"/>
      <c r="U164" s="61"/>
      <c r="V164" s="4"/>
      <c r="W164" s="4" t="str">
        <f t="shared" si="12"/>
        <v/>
      </c>
      <c r="X164" s="4"/>
      <c r="AI164" s="152"/>
      <c r="AJ164" s="153"/>
    </row>
    <row r="165" spans="1:36" s="77" customFormat="1" ht="44.25" customHeight="1" x14ac:dyDescent="0.3">
      <c r="A165" s="4"/>
      <c r="B165" s="1"/>
      <c r="C165" s="57"/>
      <c r="D165" s="58"/>
      <c r="E165" s="139"/>
      <c r="F165" s="162"/>
      <c r="G165" s="177" t="str">
        <f t="shared" si="9"/>
        <v/>
      </c>
      <c r="H165" s="140"/>
      <c r="I165" s="166"/>
      <c r="J165" s="141"/>
      <c r="K165" s="141"/>
      <c r="L165" s="141"/>
      <c r="M165" s="178" t="str">
        <f t="shared" si="10"/>
        <v/>
      </c>
      <c r="N165" s="178" t="str">
        <f t="shared" si="11"/>
        <v/>
      </c>
      <c r="O165" s="143"/>
      <c r="P165" s="140"/>
      <c r="Q165" s="140"/>
      <c r="R165" s="140"/>
      <c r="S165" s="142"/>
      <c r="T165" s="142"/>
      <c r="U165" s="61"/>
      <c r="V165" s="4"/>
      <c r="W165" s="4" t="str">
        <f t="shared" si="12"/>
        <v/>
      </c>
      <c r="X165" s="4"/>
      <c r="AI165" s="152"/>
      <c r="AJ165" s="153"/>
    </row>
    <row r="166" spans="1:36" s="77" customFormat="1" ht="44.25" customHeight="1" x14ac:dyDescent="0.3">
      <c r="A166" s="4"/>
      <c r="B166" s="1"/>
      <c r="C166" s="57"/>
      <c r="D166" s="58"/>
      <c r="E166" s="139"/>
      <c r="F166" s="162"/>
      <c r="G166" s="177" t="str">
        <f t="shared" si="9"/>
        <v/>
      </c>
      <c r="H166" s="140"/>
      <c r="I166" s="166"/>
      <c r="J166" s="141"/>
      <c r="K166" s="141"/>
      <c r="L166" s="141"/>
      <c r="M166" s="178" t="str">
        <f t="shared" si="10"/>
        <v/>
      </c>
      <c r="N166" s="178" t="str">
        <f t="shared" si="11"/>
        <v/>
      </c>
      <c r="O166" s="143"/>
      <c r="P166" s="140"/>
      <c r="Q166" s="140"/>
      <c r="R166" s="140"/>
      <c r="S166" s="142"/>
      <c r="T166" s="142"/>
      <c r="U166" s="61"/>
      <c r="V166" s="4"/>
      <c r="W166" s="4" t="str">
        <f t="shared" si="12"/>
        <v/>
      </c>
      <c r="X166" s="4"/>
      <c r="AI166" s="152"/>
      <c r="AJ166" s="153"/>
    </row>
    <row r="167" spans="1:36" s="77" customFormat="1" ht="44.25" customHeight="1" x14ac:dyDescent="0.3">
      <c r="A167" s="4"/>
      <c r="B167" s="1"/>
      <c r="C167" s="57"/>
      <c r="D167" s="58"/>
      <c r="E167" s="139"/>
      <c r="F167" s="162"/>
      <c r="G167" s="177" t="str">
        <f t="shared" si="9"/>
        <v/>
      </c>
      <c r="H167" s="140"/>
      <c r="I167" s="166"/>
      <c r="J167" s="141"/>
      <c r="K167" s="141"/>
      <c r="L167" s="141"/>
      <c r="M167" s="178" t="str">
        <f t="shared" si="10"/>
        <v/>
      </c>
      <c r="N167" s="178" t="str">
        <f t="shared" si="11"/>
        <v/>
      </c>
      <c r="O167" s="143"/>
      <c r="P167" s="140"/>
      <c r="Q167" s="140"/>
      <c r="R167" s="140"/>
      <c r="S167" s="142"/>
      <c r="T167" s="142"/>
      <c r="U167" s="61"/>
      <c r="V167" s="4"/>
      <c r="W167" s="4" t="str">
        <f t="shared" si="12"/>
        <v/>
      </c>
      <c r="X167" s="4"/>
      <c r="AI167" s="152"/>
      <c r="AJ167" s="153"/>
    </row>
    <row r="168" spans="1:36" s="77" customFormat="1" ht="44.25" customHeight="1" x14ac:dyDescent="0.3">
      <c r="A168" s="4"/>
      <c r="B168" s="1"/>
      <c r="C168" s="57"/>
      <c r="D168" s="58"/>
      <c r="E168" s="139"/>
      <c r="F168" s="162"/>
      <c r="G168" s="177" t="str">
        <f t="shared" si="9"/>
        <v/>
      </c>
      <c r="H168" s="140"/>
      <c r="I168" s="166"/>
      <c r="J168" s="141"/>
      <c r="K168" s="141"/>
      <c r="L168" s="141"/>
      <c r="M168" s="178" t="str">
        <f t="shared" si="10"/>
        <v/>
      </c>
      <c r="N168" s="178" t="str">
        <f t="shared" si="11"/>
        <v/>
      </c>
      <c r="O168" s="143"/>
      <c r="P168" s="140"/>
      <c r="Q168" s="140"/>
      <c r="R168" s="140"/>
      <c r="S168" s="142"/>
      <c r="T168" s="142"/>
      <c r="U168" s="61"/>
      <c r="V168" s="4"/>
      <c r="W168" s="4" t="str">
        <f t="shared" si="12"/>
        <v/>
      </c>
      <c r="X168" s="4"/>
      <c r="AI168" s="152"/>
      <c r="AJ168" s="153"/>
    </row>
    <row r="169" spans="1:36" s="77" customFormat="1" ht="44.25" customHeight="1" x14ac:dyDescent="0.3">
      <c r="A169" s="4"/>
      <c r="B169" s="1"/>
      <c r="C169" s="57"/>
      <c r="D169" s="58"/>
      <c r="E169" s="139"/>
      <c r="F169" s="162"/>
      <c r="G169" s="177" t="str">
        <f t="shared" si="9"/>
        <v/>
      </c>
      <c r="H169" s="140"/>
      <c r="I169" s="166"/>
      <c r="J169" s="141"/>
      <c r="K169" s="141"/>
      <c r="L169" s="141"/>
      <c r="M169" s="178" t="str">
        <f t="shared" si="10"/>
        <v/>
      </c>
      <c r="N169" s="178" t="str">
        <f t="shared" si="11"/>
        <v/>
      </c>
      <c r="O169" s="143"/>
      <c r="P169" s="140"/>
      <c r="Q169" s="140"/>
      <c r="R169" s="140"/>
      <c r="S169" s="142"/>
      <c r="T169" s="142"/>
      <c r="U169" s="61"/>
      <c r="V169" s="4"/>
      <c r="W169" s="4" t="str">
        <f t="shared" si="12"/>
        <v/>
      </c>
      <c r="X169" s="4"/>
      <c r="AI169" s="152"/>
      <c r="AJ169" s="153"/>
    </row>
    <row r="170" spans="1:36" s="77" customFormat="1" ht="44.25" customHeight="1" x14ac:dyDescent="0.3">
      <c r="A170" s="4"/>
      <c r="B170" s="1"/>
      <c r="C170" s="57"/>
      <c r="D170" s="58"/>
      <c r="E170" s="139"/>
      <c r="F170" s="162"/>
      <c r="G170" s="177" t="str">
        <f t="shared" si="9"/>
        <v/>
      </c>
      <c r="H170" s="140"/>
      <c r="I170" s="166"/>
      <c r="J170" s="141"/>
      <c r="K170" s="141"/>
      <c r="L170" s="141"/>
      <c r="M170" s="178" t="str">
        <f t="shared" si="10"/>
        <v/>
      </c>
      <c r="N170" s="178" t="str">
        <f t="shared" si="11"/>
        <v/>
      </c>
      <c r="O170" s="143"/>
      <c r="P170" s="140"/>
      <c r="Q170" s="140"/>
      <c r="R170" s="140"/>
      <c r="S170" s="142"/>
      <c r="T170" s="142"/>
      <c r="U170" s="61"/>
      <c r="V170" s="4"/>
      <c r="W170" s="4" t="str">
        <f t="shared" si="12"/>
        <v/>
      </c>
      <c r="X170" s="4"/>
      <c r="AI170" s="152"/>
      <c r="AJ170" s="153"/>
    </row>
    <row r="171" spans="1:36" s="77" customFormat="1" ht="44.25" customHeight="1" x14ac:dyDescent="0.3">
      <c r="A171" s="4"/>
      <c r="B171" s="1"/>
      <c r="C171" s="57"/>
      <c r="D171" s="58"/>
      <c r="E171" s="139"/>
      <c r="F171" s="162"/>
      <c r="G171" s="177" t="str">
        <f t="shared" si="9"/>
        <v/>
      </c>
      <c r="H171" s="140"/>
      <c r="I171" s="166"/>
      <c r="J171" s="141"/>
      <c r="K171" s="141"/>
      <c r="L171" s="141"/>
      <c r="M171" s="178" t="str">
        <f t="shared" si="10"/>
        <v/>
      </c>
      <c r="N171" s="178" t="str">
        <f t="shared" si="11"/>
        <v/>
      </c>
      <c r="O171" s="143"/>
      <c r="P171" s="140"/>
      <c r="Q171" s="140"/>
      <c r="R171" s="140"/>
      <c r="S171" s="142"/>
      <c r="T171" s="142"/>
      <c r="U171" s="61"/>
      <c r="V171" s="4"/>
      <c r="W171" s="4" t="str">
        <f t="shared" si="12"/>
        <v/>
      </c>
      <c r="X171" s="4"/>
      <c r="AI171" s="152"/>
      <c r="AJ171" s="153"/>
    </row>
    <row r="172" spans="1:36" s="77" customFormat="1" ht="44.25" customHeight="1" x14ac:dyDescent="0.3">
      <c r="A172" s="4"/>
      <c r="B172" s="1"/>
      <c r="C172" s="57"/>
      <c r="D172" s="58"/>
      <c r="E172" s="139"/>
      <c r="F172" s="162"/>
      <c r="G172" s="177" t="str">
        <f t="shared" si="9"/>
        <v/>
      </c>
      <c r="H172" s="140"/>
      <c r="I172" s="166"/>
      <c r="J172" s="141"/>
      <c r="K172" s="141"/>
      <c r="L172" s="141"/>
      <c r="M172" s="178" t="str">
        <f t="shared" si="10"/>
        <v/>
      </c>
      <c r="N172" s="178" t="str">
        <f t="shared" si="11"/>
        <v/>
      </c>
      <c r="O172" s="143"/>
      <c r="P172" s="140"/>
      <c r="Q172" s="140"/>
      <c r="R172" s="140"/>
      <c r="S172" s="142"/>
      <c r="T172" s="142"/>
      <c r="U172" s="61"/>
      <c r="V172" s="4"/>
      <c r="W172" s="4" t="str">
        <f t="shared" si="12"/>
        <v/>
      </c>
      <c r="X172" s="4"/>
      <c r="AI172" s="152"/>
      <c r="AJ172" s="153"/>
    </row>
    <row r="173" spans="1:36" s="77" customFormat="1" ht="44.25" customHeight="1" x14ac:dyDescent="0.3">
      <c r="A173" s="4"/>
      <c r="B173" s="1"/>
      <c r="C173" s="57"/>
      <c r="D173" s="58"/>
      <c r="E173" s="139"/>
      <c r="F173" s="162"/>
      <c r="G173" s="177" t="str">
        <f t="shared" si="9"/>
        <v/>
      </c>
      <c r="H173" s="140"/>
      <c r="I173" s="166"/>
      <c r="J173" s="141"/>
      <c r="K173" s="141"/>
      <c r="L173" s="141"/>
      <c r="M173" s="178" t="str">
        <f t="shared" si="10"/>
        <v/>
      </c>
      <c r="N173" s="178" t="str">
        <f t="shared" si="11"/>
        <v/>
      </c>
      <c r="O173" s="143"/>
      <c r="P173" s="140"/>
      <c r="Q173" s="140"/>
      <c r="R173" s="140"/>
      <c r="S173" s="142"/>
      <c r="T173" s="142"/>
      <c r="U173" s="61"/>
      <c r="V173" s="4"/>
      <c r="W173" s="4" t="str">
        <f t="shared" si="12"/>
        <v/>
      </c>
      <c r="X173" s="4"/>
      <c r="AI173" s="152"/>
      <c r="AJ173" s="153"/>
    </row>
    <row r="174" spans="1:36" s="77" customFormat="1" ht="44.25" customHeight="1" x14ac:dyDescent="0.3">
      <c r="A174" s="4"/>
      <c r="B174" s="1"/>
      <c r="C174" s="57"/>
      <c r="D174" s="58"/>
      <c r="E174" s="139"/>
      <c r="F174" s="162"/>
      <c r="G174" s="177" t="str">
        <f t="shared" si="9"/>
        <v/>
      </c>
      <c r="H174" s="140"/>
      <c r="I174" s="166"/>
      <c r="J174" s="141"/>
      <c r="K174" s="141"/>
      <c r="L174" s="141"/>
      <c r="M174" s="178" t="str">
        <f t="shared" si="10"/>
        <v/>
      </c>
      <c r="N174" s="178" t="str">
        <f t="shared" si="11"/>
        <v/>
      </c>
      <c r="O174" s="143"/>
      <c r="P174" s="140"/>
      <c r="Q174" s="140"/>
      <c r="R174" s="140"/>
      <c r="S174" s="142"/>
      <c r="T174" s="142"/>
      <c r="U174" s="61"/>
      <c r="V174" s="4"/>
      <c r="W174" s="4" t="str">
        <f t="shared" si="12"/>
        <v/>
      </c>
      <c r="X174" s="4"/>
      <c r="AI174" s="152"/>
      <c r="AJ174" s="153"/>
    </row>
    <row r="175" spans="1:36" s="77" customFormat="1" ht="44.25" customHeight="1" x14ac:dyDescent="0.3">
      <c r="A175" s="4"/>
      <c r="B175" s="1"/>
      <c r="C175" s="57"/>
      <c r="D175" s="58"/>
      <c r="E175" s="139"/>
      <c r="F175" s="162"/>
      <c r="G175" s="177" t="str">
        <f t="shared" si="9"/>
        <v/>
      </c>
      <c r="H175" s="140"/>
      <c r="I175" s="166"/>
      <c r="J175" s="141"/>
      <c r="K175" s="141"/>
      <c r="L175" s="141"/>
      <c r="M175" s="178" t="str">
        <f t="shared" si="10"/>
        <v/>
      </c>
      <c r="N175" s="178" t="str">
        <f t="shared" si="11"/>
        <v/>
      </c>
      <c r="O175" s="143"/>
      <c r="P175" s="140"/>
      <c r="Q175" s="140"/>
      <c r="R175" s="140"/>
      <c r="S175" s="142"/>
      <c r="T175" s="142"/>
      <c r="U175" s="61"/>
      <c r="V175" s="4"/>
      <c r="W175" s="4" t="str">
        <f t="shared" si="12"/>
        <v/>
      </c>
      <c r="X175" s="4"/>
      <c r="AI175" s="152"/>
      <c r="AJ175" s="153"/>
    </row>
    <row r="176" spans="1:36" s="77" customFormat="1" ht="44.25" customHeight="1" x14ac:dyDescent="0.3">
      <c r="A176" s="4"/>
      <c r="B176" s="1"/>
      <c r="C176" s="57"/>
      <c r="D176" s="58"/>
      <c r="E176" s="139"/>
      <c r="F176" s="162"/>
      <c r="G176" s="177" t="str">
        <f t="shared" si="9"/>
        <v/>
      </c>
      <c r="H176" s="140"/>
      <c r="I176" s="166"/>
      <c r="J176" s="141"/>
      <c r="K176" s="141"/>
      <c r="L176" s="141"/>
      <c r="M176" s="178" t="str">
        <f t="shared" si="10"/>
        <v/>
      </c>
      <c r="N176" s="178" t="str">
        <f t="shared" si="11"/>
        <v/>
      </c>
      <c r="O176" s="143"/>
      <c r="P176" s="140"/>
      <c r="Q176" s="140"/>
      <c r="R176" s="140"/>
      <c r="S176" s="142"/>
      <c r="T176" s="142"/>
      <c r="U176" s="61"/>
      <c r="V176" s="4"/>
      <c r="W176" s="4" t="str">
        <f t="shared" si="12"/>
        <v/>
      </c>
      <c r="X176" s="4"/>
      <c r="AI176" s="152"/>
      <c r="AJ176" s="153"/>
    </row>
    <row r="177" spans="1:36" s="77" customFormat="1" ht="44.25" customHeight="1" x14ac:dyDescent="0.3">
      <c r="A177" s="4"/>
      <c r="B177" s="1"/>
      <c r="C177" s="57"/>
      <c r="D177" s="58"/>
      <c r="E177" s="139"/>
      <c r="F177" s="162"/>
      <c r="G177" s="177" t="str">
        <f t="shared" si="9"/>
        <v/>
      </c>
      <c r="H177" s="140"/>
      <c r="I177" s="166"/>
      <c r="J177" s="141"/>
      <c r="K177" s="141"/>
      <c r="L177" s="141"/>
      <c r="M177" s="178" t="str">
        <f t="shared" si="10"/>
        <v/>
      </c>
      <c r="N177" s="178" t="str">
        <f t="shared" si="11"/>
        <v/>
      </c>
      <c r="O177" s="143"/>
      <c r="P177" s="140"/>
      <c r="Q177" s="140"/>
      <c r="R177" s="140"/>
      <c r="S177" s="142"/>
      <c r="T177" s="142"/>
      <c r="U177" s="61"/>
      <c r="V177" s="4"/>
      <c r="W177" s="4" t="str">
        <f t="shared" si="12"/>
        <v/>
      </c>
      <c r="X177" s="4"/>
      <c r="AI177" s="152"/>
      <c r="AJ177" s="153"/>
    </row>
    <row r="178" spans="1:36" s="77" customFormat="1" ht="44.25" customHeight="1" x14ac:dyDescent="0.3">
      <c r="A178" s="4"/>
      <c r="B178" s="1"/>
      <c r="C178" s="57"/>
      <c r="D178" s="58"/>
      <c r="E178" s="139"/>
      <c r="F178" s="162"/>
      <c r="G178" s="177" t="str">
        <f t="shared" si="9"/>
        <v/>
      </c>
      <c r="H178" s="140"/>
      <c r="I178" s="166"/>
      <c r="J178" s="141"/>
      <c r="K178" s="141"/>
      <c r="L178" s="141"/>
      <c r="M178" s="178" t="str">
        <f t="shared" si="10"/>
        <v/>
      </c>
      <c r="N178" s="178" t="str">
        <f t="shared" si="11"/>
        <v/>
      </c>
      <c r="O178" s="143"/>
      <c r="P178" s="140"/>
      <c r="Q178" s="140"/>
      <c r="R178" s="140"/>
      <c r="S178" s="142"/>
      <c r="T178" s="142"/>
      <c r="U178" s="61"/>
      <c r="V178" s="4"/>
      <c r="W178" s="4" t="str">
        <f t="shared" si="12"/>
        <v/>
      </c>
      <c r="X178" s="4"/>
      <c r="AI178" s="152"/>
      <c r="AJ178" s="153"/>
    </row>
    <row r="179" spans="1:36" s="77" customFormat="1" ht="44.25" customHeight="1" x14ac:dyDescent="0.3">
      <c r="A179" s="4"/>
      <c r="B179" s="1"/>
      <c r="C179" s="57"/>
      <c r="D179" s="58"/>
      <c r="E179" s="139"/>
      <c r="F179" s="162"/>
      <c r="G179" s="177" t="str">
        <f t="shared" si="9"/>
        <v/>
      </c>
      <c r="H179" s="140"/>
      <c r="I179" s="166"/>
      <c r="J179" s="141"/>
      <c r="K179" s="141"/>
      <c r="L179" s="141"/>
      <c r="M179" s="178" t="str">
        <f t="shared" si="10"/>
        <v/>
      </c>
      <c r="N179" s="178" t="str">
        <f t="shared" si="11"/>
        <v/>
      </c>
      <c r="O179" s="143"/>
      <c r="P179" s="140"/>
      <c r="Q179" s="140"/>
      <c r="R179" s="140"/>
      <c r="S179" s="142"/>
      <c r="T179" s="142"/>
      <c r="U179" s="61"/>
      <c r="V179" s="4"/>
      <c r="W179" s="4" t="str">
        <f t="shared" si="12"/>
        <v/>
      </c>
      <c r="X179" s="4"/>
      <c r="AI179" s="152"/>
      <c r="AJ179" s="153"/>
    </row>
    <row r="180" spans="1:36" s="77" customFormat="1" ht="44.25" customHeight="1" x14ac:dyDescent="0.3">
      <c r="A180" s="4"/>
      <c r="B180" s="1"/>
      <c r="C180" s="57"/>
      <c r="D180" s="58"/>
      <c r="E180" s="139"/>
      <c r="F180" s="162"/>
      <c r="G180" s="177" t="str">
        <f t="shared" si="9"/>
        <v/>
      </c>
      <c r="H180" s="140"/>
      <c r="I180" s="166"/>
      <c r="J180" s="141"/>
      <c r="K180" s="141"/>
      <c r="L180" s="141"/>
      <c r="M180" s="178" t="str">
        <f t="shared" si="10"/>
        <v/>
      </c>
      <c r="N180" s="178" t="str">
        <f t="shared" si="11"/>
        <v/>
      </c>
      <c r="O180" s="143"/>
      <c r="P180" s="140"/>
      <c r="Q180" s="140"/>
      <c r="R180" s="140"/>
      <c r="S180" s="142"/>
      <c r="T180" s="142"/>
      <c r="U180" s="61"/>
      <c r="V180" s="4"/>
      <c r="W180" s="4" t="str">
        <f t="shared" si="12"/>
        <v/>
      </c>
      <c r="X180" s="4"/>
      <c r="AI180" s="152"/>
      <c r="AJ180" s="153"/>
    </row>
    <row r="181" spans="1:36" s="77" customFormat="1" ht="44.25" customHeight="1" x14ac:dyDescent="0.3">
      <c r="A181" s="4"/>
      <c r="B181" s="1"/>
      <c r="C181" s="57"/>
      <c r="D181" s="58"/>
      <c r="E181" s="139"/>
      <c r="F181" s="162"/>
      <c r="G181" s="177" t="str">
        <f t="shared" si="9"/>
        <v/>
      </c>
      <c r="H181" s="140"/>
      <c r="I181" s="166"/>
      <c r="J181" s="141"/>
      <c r="K181" s="141"/>
      <c r="L181" s="141"/>
      <c r="M181" s="178" t="str">
        <f t="shared" si="10"/>
        <v/>
      </c>
      <c r="N181" s="178" t="str">
        <f t="shared" si="11"/>
        <v/>
      </c>
      <c r="O181" s="143"/>
      <c r="P181" s="140"/>
      <c r="Q181" s="140"/>
      <c r="R181" s="140"/>
      <c r="S181" s="142"/>
      <c r="T181" s="142"/>
      <c r="U181" s="61"/>
      <c r="V181" s="4"/>
      <c r="W181" s="4" t="str">
        <f t="shared" si="12"/>
        <v/>
      </c>
      <c r="X181" s="4"/>
      <c r="AI181" s="152"/>
      <c r="AJ181" s="153"/>
    </row>
    <row r="182" spans="1:36" s="77" customFormat="1" ht="44.25" customHeight="1" x14ac:dyDescent="0.3">
      <c r="A182" s="4"/>
      <c r="B182" s="1"/>
      <c r="C182" s="57"/>
      <c r="D182" s="58"/>
      <c r="E182" s="139"/>
      <c r="F182" s="162"/>
      <c r="G182" s="177" t="str">
        <f t="shared" si="9"/>
        <v/>
      </c>
      <c r="H182" s="140"/>
      <c r="I182" s="166"/>
      <c r="J182" s="141"/>
      <c r="K182" s="141"/>
      <c r="L182" s="141"/>
      <c r="M182" s="178" t="str">
        <f t="shared" si="10"/>
        <v/>
      </c>
      <c r="N182" s="178" t="str">
        <f t="shared" si="11"/>
        <v/>
      </c>
      <c r="O182" s="143"/>
      <c r="P182" s="140"/>
      <c r="Q182" s="140"/>
      <c r="R182" s="140"/>
      <c r="S182" s="142"/>
      <c r="T182" s="142"/>
      <c r="U182" s="61"/>
      <c r="V182" s="4"/>
      <c r="W182" s="4" t="str">
        <f t="shared" si="12"/>
        <v/>
      </c>
      <c r="X182" s="4"/>
      <c r="AI182" s="152"/>
      <c r="AJ182" s="153"/>
    </row>
    <row r="183" spans="1:36" s="77" customFormat="1" ht="44.25" customHeight="1" x14ac:dyDescent="0.3">
      <c r="A183" s="4"/>
      <c r="B183" s="1"/>
      <c r="C183" s="57"/>
      <c r="D183" s="58"/>
      <c r="E183" s="139"/>
      <c r="F183" s="162"/>
      <c r="G183" s="177" t="str">
        <f t="shared" si="9"/>
        <v/>
      </c>
      <c r="H183" s="140"/>
      <c r="I183" s="166"/>
      <c r="J183" s="141"/>
      <c r="K183" s="141"/>
      <c r="L183" s="141"/>
      <c r="M183" s="178" t="str">
        <f t="shared" si="10"/>
        <v/>
      </c>
      <c r="N183" s="178" t="str">
        <f t="shared" si="11"/>
        <v/>
      </c>
      <c r="O183" s="143"/>
      <c r="P183" s="140"/>
      <c r="Q183" s="140"/>
      <c r="R183" s="140"/>
      <c r="S183" s="142"/>
      <c r="T183" s="142"/>
      <c r="U183" s="61"/>
      <c r="V183" s="4"/>
      <c r="W183" s="4" t="str">
        <f t="shared" si="12"/>
        <v/>
      </c>
      <c r="X183" s="4"/>
      <c r="AI183" s="152"/>
      <c r="AJ183" s="153"/>
    </row>
    <row r="184" spans="1:36" s="77" customFormat="1" ht="44.25" customHeight="1" x14ac:dyDescent="0.3">
      <c r="A184" s="4"/>
      <c r="B184" s="1"/>
      <c r="C184" s="57"/>
      <c r="D184" s="58"/>
      <c r="E184" s="139"/>
      <c r="F184" s="162"/>
      <c r="G184" s="177" t="str">
        <f t="shared" si="9"/>
        <v/>
      </c>
      <c r="H184" s="140"/>
      <c r="I184" s="166"/>
      <c r="J184" s="141"/>
      <c r="K184" s="141"/>
      <c r="L184" s="141"/>
      <c r="M184" s="178" t="str">
        <f t="shared" si="10"/>
        <v/>
      </c>
      <c r="N184" s="178" t="str">
        <f t="shared" si="11"/>
        <v/>
      </c>
      <c r="O184" s="143"/>
      <c r="P184" s="140"/>
      <c r="Q184" s="140"/>
      <c r="R184" s="140"/>
      <c r="S184" s="142"/>
      <c r="T184" s="142"/>
      <c r="U184" s="61"/>
      <c r="V184" s="4"/>
      <c r="W184" s="4" t="str">
        <f t="shared" si="12"/>
        <v/>
      </c>
      <c r="X184" s="4"/>
      <c r="AI184" s="152"/>
      <c r="AJ184" s="153"/>
    </row>
    <row r="185" spans="1:36" s="77" customFormat="1" ht="44.25" customHeight="1" x14ac:dyDescent="0.3">
      <c r="A185" s="4"/>
      <c r="B185" s="1"/>
      <c r="C185" s="57"/>
      <c r="D185" s="58"/>
      <c r="E185" s="139"/>
      <c r="F185" s="162"/>
      <c r="G185" s="177" t="str">
        <f t="shared" si="9"/>
        <v/>
      </c>
      <c r="H185" s="140"/>
      <c r="I185" s="166"/>
      <c r="J185" s="141"/>
      <c r="K185" s="141"/>
      <c r="L185" s="141"/>
      <c r="M185" s="178" t="str">
        <f t="shared" si="10"/>
        <v/>
      </c>
      <c r="N185" s="178" t="str">
        <f t="shared" si="11"/>
        <v/>
      </c>
      <c r="O185" s="143"/>
      <c r="P185" s="140"/>
      <c r="Q185" s="140"/>
      <c r="R185" s="140"/>
      <c r="S185" s="142"/>
      <c r="T185" s="142"/>
      <c r="U185" s="61"/>
      <c r="V185" s="4"/>
      <c r="W185" s="4" t="str">
        <f t="shared" si="12"/>
        <v/>
      </c>
      <c r="X185" s="4"/>
      <c r="AI185" s="152"/>
      <c r="AJ185" s="153"/>
    </row>
    <row r="186" spans="1:36" s="77" customFormat="1" ht="44.25" customHeight="1" x14ac:dyDescent="0.3">
      <c r="A186" s="4"/>
      <c r="B186" s="1"/>
      <c r="C186" s="57"/>
      <c r="D186" s="58"/>
      <c r="E186" s="139"/>
      <c r="F186" s="162"/>
      <c r="G186" s="177" t="str">
        <f t="shared" si="9"/>
        <v/>
      </c>
      <c r="H186" s="140"/>
      <c r="I186" s="166"/>
      <c r="J186" s="141"/>
      <c r="K186" s="141"/>
      <c r="L186" s="141"/>
      <c r="M186" s="178" t="str">
        <f t="shared" si="10"/>
        <v/>
      </c>
      <c r="N186" s="178" t="str">
        <f t="shared" si="11"/>
        <v/>
      </c>
      <c r="O186" s="143"/>
      <c r="P186" s="140"/>
      <c r="Q186" s="140"/>
      <c r="R186" s="140"/>
      <c r="S186" s="142"/>
      <c r="T186" s="142"/>
      <c r="U186" s="61"/>
      <c r="V186" s="4"/>
      <c r="W186" s="4" t="str">
        <f t="shared" si="12"/>
        <v/>
      </c>
      <c r="X186" s="4"/>
      <c r="AI186" s="152"/>
      <c r="AJ186" s="153"/>
    </row>
    <row r="187" spans="1:36" s="77" customFormat="1" ht="44.25" customHeight="1" x14ac:dyDescent="0.3">
      <c r="A187" s="4"/>
      <c r="B187" s="1"/>
      <c r="C187" s="57"/>
      <c r="D187" s="58"/>
      <c r="E187" s="139"/>
      <c r="F187" s="162"/>
      <c r="G187" s="177" t="str">
        <f t="shared" si="9"/>
        <v/>
      </c>
      <c r="H187" s="140"/>
      <c r="I187" s="166"/>
      <c r="J187" s="141"/>
      <c r="K187" s="141"/>
      <c r="L187" s="141"/>
      <c r="M187" s="178" t="str">
        <f t="shared" si="10"/>
        <v/>
      </c>
      <c r="N187" s="178" t="str">
        <f t="shared" si="11"/>
        <v/>
      </c>
      <c r="O187" s="143"/>
      <c r="P187" s="140"/>
      <c r="Q187" s="140"/>
      <c r="R187" s="140"/>
      <c r="S187" s="142"/>
      <c r="T187" s="142"/>
      <c r="U187" s="61"/>
      <c r="V187" s="4"/>
      <c r="W187" s="4" t="str">
        <f t="shared" si="12"/>
        <v/>
      </c>
      <c r="X187" s="4"/>
      <c r="AI187" s="152"/>
      <c r="AJ187" s="153"/>
    </row>
    <row r="188" spans="1:36" s="77" customFormat="1" ht="44.25" customHeight="1" x14ac:dyDescent="0.3">
      <c r="A188" s="4"/>
      <c r="B188" s="1"/>
      <c r="C188" s="57"/>
      <c r="D188" s="58"/>
      <c r="E188" s="139"/>
      <c r="F188" s="162"/>
      <c r="G188" s="177" t="str">
        <f t="shared" si="9"/>
        <v/>
      </c>
      <c r="H188" s="140"/>
      <c r="I188" s="166"/>
      <c r="J188" s="141"/>
      <c r="K188" s="141"/>
      <c r="L188" s="141"/>
      <c r="M188" s="178" t="str">
        <f t="shared" si="10"/>
        <v/>
      </c>
      <c r="N188" s="178" t="str">
        <f t="shared" si="11"/>
        <v/>
      </c>
      <c r="O188" s="143"/>
      <c r="P188" s="140"/>
      <c r="Q188" s="140"/>
      <c r="R188" s="140"/>
      <c r="S188" s="142"/>
      <c r="T188" s="142"/>
      <c r="U188" s="61"/>
      <c r="V188" s="4"/>
      <c r="W188" s="4" t="str">
        <f t="shared" si="12"/>
        <v/>
      </c>
      <c r="X188" s="4"/>
      <c r="AI188" s="152"/>
      <c r="AJ188" s="153"/>
    </row>
    <row r="189" spans="1:36" s="77" customFormat="1" ht="44.25" customHeight="1" x14ac:dyDescent="0.3">
      <c r="A189" s="4"/>
      <c r="B189" s="1"/>
      <c r="C189" s="57"/>
      <c r="D189" s="58"/>
      <c r="E189" s="139"/>
      <c r="F189" s="162"/>
      <c r="G189" s="177" t="str">
        <f t="shared" si="9"/>
        <v/>
      </c>
      <c r="H189" s="140"/>
      <c r="I189" s="166"/>
      <c r="J189" s="141"/>
      <c r="K189" s="141"/>
      <c r="L189" s="141"/>
      <c r="M189" s="178" t="str">
        <f t="shared" si="10"/>
        <v/>
      </c>
      <c r="N189" s="178" t="str">
        <f t="shared" si="11"/>
        <v/>
      </c>
      <c r="O189" s="143"/>
      <c r="P189" s="140"/>
      <c r="Q189" s="140"/>
      <c r="R189" s="140"/>
      <c r="S189" s="142"/>
      <c r="T189" s="142"/>
      <c r="U189" s="61"/>
      <c r="V189" s="4"/>
      <c r="W189" s="4" t="str">
        <f t="shared" si="12"/>
        <v/>
      </c>
      <c r="X189" s="4"/>
      <c r="AI189" s="152"/>
      <c r="AJ189" s="153"/>
    </row>
    <row r="190" spans="1:36" s="77" customFormat="1" ht="44.25" customHeight="1" x14ac:dyDescent="0.3">
      <c r="A190" s="4"/>
      <c r="B190" s="1"/>
      <c r="C190" s="57"/>
      <c r="D190" s="58"/>
      <c r="E190" s="139"/>
      <c r="F190" s="162"/>
      <c r="G190" s="177" t="str">
        <f t="shared" si="9"/>
        <v/>
      </c>
      <c r="H190" s="140"/>
      <c r="I190" s="166"/>
      <c r="J190" s="141"/>
      <c r="K190" s="141"/>
      <c r="L190" s="141"/>
      <c r="M190" s="178" t="str">
        <f t="shared" si="10"/>
        <v/>
      </c>
      <c r="N190" s="178" t="str">
        <f t="shared" si="11"/>
        <v/>
      </c>
      <c r="O190" s="143"/>
      <c r="P190" s="140"/>
      <c r="Q190" s="140"/>
      <c r="R190" s="140"/>
      <c r="S190" s="142"/>
      <c r="T190" s="142"/>
      <c r="U190" s="61"/>
      <c r="V190" s="4"/>
      <c r="W190" s="4" t="str">
        <f t="shared" si="12"/>
        <v/>
      </c>
      <c r="X190" s="4"/>
      <c r="AI190" s="152"/>
      <c r="AJ190" s="153"/>
    </row>
    <row r="191" spans="1:36" s="77" customFormat="1" ht="44.25" customHeight="1" x14ac:dyDescent="0.3">
      <c r="A191" s="4"/>
      <c r="B191" s="1"/>
      <c r="C191" s="57"/>
      <c r="D191" s="58"/>
      <c r="E191" s="139"/>
      <c r="F191" s="162"/>
      <c r="G191" s="177" t="str">
        <f t="shared" si="9"/>
        <v/>
      </c>
      <c r="H191" s="140"/>
      <c r="I191" s="166"/>
      <c r="J191" s="141"/>
      <c r="K191" s="141"/>
      <c r="L191" s="141"/>
      <c r="M191" s="178" t="str">
        <f t="shared" si="10"/>
        <v/>
      </c>
      <c r="N191" s="178" t="str">
        <f t="shared" si="11"/>
        <v/>
      </c>
      <c r="O191" s="143"/>
      <c r="P191" s="140"/>
      <c r="Q191" s="140"/>
      <c r="R191" s="140"/>
      <c r="S191" s="142"/>
      <c r="T191" s="142"/>
      <c r="U191" s="61"/>
      <c r="V191" s="4"/>
      <c r="W191" s="4" t="str">
        <f t="shared" si="12"/>
        <v/>
      </c>
      <c r="X191" s="4"/>
      <c r="AI191" s="152"/>
      <c r="AJ191" s="153"/>
    </row>
    <row r="192" spans="1:36" s="77" customFormat="1" ht="44.25" customHeight="1" x14ac:dyDescent="0.3">
      <c r="A192" s="4"/>
      <c r="B192" s="1"/>
      <c r="C192" s="57"/>
      <c r="D192" s="58"/>
      <c r="E192" s="139"/>
      <c r="F192" s="162"/>
      <c r="G192" s="177" t="str">
        <f t="shared" si="9"/>
        <v/>
      </c>
      <c r="H192" s="140"/>
      <c r="I192" s="166"/>
      <c r="J192" s="141"/>
      <c r="K192" s="141"/>
      <c r="L192" s="141"/>
      <c r="M192" s="178" t="str">
        <f t="shared" si="10"/>
        <v/>
      </c>
      <c r="N192" s="178" t="str">
        <f t="shared" si="11"/>
        <v/>
      </c>
      <c r="O192" s="143"/>
      <c r="P192" s="140"/>
      <c r="Q192" s="140"/>
      <c r="R192" s="140"/>
      <c r="S192" s="142"/>
      <c r="T192" s="142"/>
      <c r="U192" s="61"/>
      <c r="V192" s="4"/>
      <c r="W192" s="4" t="str">
        <f t="shared" si="12"/>
        <v/>
      </c>
      <c r="X192" s="4"/>
      <c r="AI192" s="152"/>
      <c r="AJ192" s="153"/>
    </row>
    <row r="193" spans="1:36" s="77" customFormat="1" ht="44.25" customHeight="1" x14ac:dyDescent="0.3">
      <c r="A193" s="4"/>
      <c r="B193" s="1"/>
      <c r="C193" s="57"/>
      <c r="D193" s="58"/>
      <c r="E193" s="139"/>
      <c r="F193" s="162"/>
      <c r="G193" s="177" t="str">
        <f t="shared" si="9"/>
        <v/>
      </c>
      <c r="H193" s="140"/>
      <c r="I193" s="166"/>
      <c r="J193" s="141"/>
      <c r="K193" s="141"/>
      <c r="L193" s="141"/>
      <c r="M193" s="178" t="str">
        <f t="shared" si="10"/>
        <v/>
      </c>
      <c r="N193" s="178" t="str">
        <f t="shared" si="11"/>
        <v/>
      </c>
      <c r="O193" s="143"/>
      <c r="P193" s="140"/>
      <c r="Q193" s="140"/>
      <c r="R193" s="140"/>
      <c r="S193" s="142"/>
      <c r="T193" s="142"/>
      <c r="U193" s="61"/>
      <c r="V193" s="4"/>
      <c r="W193" s="4" t="str">
        <f t="shared" si="12"/>
        <v/>
      </c>
      <c r="X193" s="4"/>
      <c r="AI193" s="152"/>
      <c r="AJ193" s="153"/>
    </row>
    <row r="194" spans="1:36" s="77" customFormat="1" ht="44.25" customHeight="1" x14ac:dyDescent="0.3">
      <c r="A194" s="4"/>
      <c r="B194" s="1"/>
      <c r="C194" s="57"/>
      <c r="D194" s="58"/>
      <c r="E194" s="139"/>
      <c r="F194" s="162"/>
      <c r="G194" s="177" t="str">
        <f t="shared" si="9"/>
        <v/>
      </c>
      <c r="H194" s="140"/>
      <c r="I194" s="166"/>
      <c r="J194" s="141"/>
      <c r="K194" s="141"/>
      <c r="L194" s="141"/>
      <c r="M194" s="178" t="str">
        <f t="shared" si="10"/>
        <v/>
      </c>
      <c r="N194" s="178" t="str">
        <f t="shared" si="11"/>
        <v/>
      </c>
      <c r="O194" s="143"/>
      <c r="P194" s="140"/>
      <c r="Q194" s="140"/>
      <c r="R194" s="140"/>
      <c r="S194" s="142"/>
      <c r="T194" s="142"/>
      <c r="U194" s="61"/>
      <c r="V194" s="4"/>
      <c r="W194" s="4" t="str">
        <f t="shared" si="12"/>
        <v/>
      </c>
      <c r="X194" s="4"/>
      <c r="AI194" s="152"/>
      <c r="AJ194" s="153"/>
    </row>
    <row r="195" spans="1:36" s="77" customFormat="1" ht="44.25" customHeight="1" x14ac:dyDescent="0.3">
      <c r="A195" s="4"/>
      <c r="B195" s="1"/>
      <c r="C195" s="57"/>
      <c r="D195" s="58"/>
      <c r="E195" s="139"/>
      <c r="F195" s="162"/>
      <c r="G195" s="177" t="str">
        <f t="shared" si="9"/>
        <v/>
      </c>
      <c r="H195" s="140"/>
      <c r="I195" s="166"/>
      <c r="J195" s="141"/>
      <c r="K195" s="141"/>
      <c r="L195" s="141"/>
      <c r="M195" s="178" t="str">
        <f t="shared" si="10"/>
        <v/>
      </c>
      <c r="N195" s="178" t="str">
        <f t="shared" si="11"/>
        <v/>
      </c>
      <c r="O195" s="143"/>
      <c r="P195" s="140"/>
      <c r="Q195" s="140"/>
      <c r="R195" s="140"/>
      <c r="S195" s="142"/>
      <c r="T195" s="142"/>
      <c r="U195" s="61"/>
      <c r="V195" s="4"/>
      <c r="W195" s="4" t="str">
        <f t="shared" si="12"/>
        <v/>
      </c>
      <c r="X195" s="4"/>
      <c r="AI195" s="152"/>
      <c r="AJ195" s="153"/>
    </row>
    <row r="196" spans="1:36" s="77" customFormat="1" ht="44.25" customHeight="1" x14ac:dyDescent="0.3">
      <c r="A196" s="4"/>
      <c r="B196" s="1"/>
      <c r="C196" s="57"/>
      <c r="D196" s="58"/>
      <c r="E196" s="139"/>
      <c r="F196" s="162"/>
      <c r="G196" s="177" t="str">
        <f t="shared" si="9"/>
        <v/>
      </c>
      <c r="H196" s="140"/>
      <c r="I196" s="166"/>
      <c r="J196" s="141"/>
      <c r="K196" s="141"/>
      <c r="L196" s="141"/>
      <c r="M196" s="178" t="str">
        <f t="shared" si="10"/>
        <v/>
      </c>
      <c r="N196" s="178" t="str">
        <f t="shared" si="11"/>
        <v/>
      </c>
      <c r="O196" s="143"/>
      <c r="P196" s="140"/>
      <c r="Q196" s="140"/>
      <c r="R196" s="140"/>
      <c r="S196" s="142"/>
      <c r="T196" s="142"/>
      <c r="U196" s="61"/>
      <c r="V196" s="4"/>
      <c r="W196" s="4" t="str">
        <f t="shared" si="12"/>
        <v/>
      </c>
      <c r="X196" s="4"/>
      <c r="AI196" s="152"/>
      <c r="AJ196" s="153"/>
    </row>
    <row r="197" spans="1:36" s="77" customFormat="1" ht="44.25" customHeight="1" x14ac:dyDescent="0.3">
      <c r="A197" s="4"/>
      <c r="B197" s="1"/>
      <c r="C197" s="57"/>
      <c r="D197" s="58"/>
      <c r="E197" s="139"/>
      <c r="F197" s="162"/>
      <c r="G197" s="177" t="str">
        <f t="shared" si="9"/>
        <v/>
      </c>
      <c r="H197" s="140"/>
      <c r="I197" s="166"/>
      <c r="J197" s="141"/>
      <c r="K197" s="141"/>
      <c r="L197" s="141"/>
      <c r="M197" s="178" t="str">
        <f t="shared" si="10"/>
        <v/>
      </c>
      <c r="N197" s="178" t="str">
        <f t="shared" si="11"/>
        <v/>
      </c>
      <c r="O197" s="143"/>
      <c r="P197" s="140"/>
      <c r="Q197" s="140"/>
      <c r="R197" s="140"/>
      <c r="S197" s="142"/>
      <c r="T197" s="142"/>
      <c r="U197" s="61"/>
      <c r="V197" s="4"/>
      <c r="W197" s="4" t="str">
        <f t="shared" si="12"/>
        <v/>
      </c>
      <c r="X197" s="4"/>
      <c r="AI197" s="152"/>
      <c r="AJ197" s="153"/>
    </row>
    <row r="198" spans="1:36" s="77" customFormat="1" ht="44.25" customHeight="1" x14ac:dyDescent="0.3">
      <c r="A198" s="4"/>
      <c r="B198" s="1"/>
      <c r="C198" s="57"/>
      <c r="D198" s="58"/>
      <c r="E198" s="139"/>
      <c r="F198" s="162"/>
      <c r="G198" s="177" t="str">
        <f t="shared" si="9"/>
        <v/>
      </c>
      <c r="H198" s="140"/>
      <c r="I198" s="166"/>
      <c r="J198" s="141"/>
      <c r="K198" s="141"/>
      <c r="L198" s="141"/>
      <c r="M198" s="178" t="str">
        <f t="shared" si="10"/>
        <v/>
      </c>
      <c r="N198" s="178" t="str">
        <f t="shared" si="11"/>
        <v/>
      </c>
      <c r="O198" s="143"/>
      <c r="P198" s="140"/>
      <c r="Q198" s="140"/>
      <c r="R198" s="140"/>
      <c r="S198" s="142"/>
      <c r="T198" s="142"/>
      <c r="U198" s="61"/>
      <c r="V198" s="4"/>
      <c r="W198" s="4" t="str">
        <f t="shared" si="12"/>
        <v/>
      </c>
      <c r="X198" s="4"/>
      <c r="AI198" s="152"/>
      <c r="AJ198" s="153"/>
    </row>
    <row r="199" spans="1:36" s="77" customFormat="1" ht="44.25" customHeight="1" x14ac:dyDescent="0.3">
      <c r="A199" s="4"/>
      <c r="B199" s="1"/>
      <c r="C199" s="57"/>
      <c r="D199" s="58"/>
      <c r="E199" s="139"/>
      <c r="F199" s="162"/>
      <c r="G199" s="177" t="str">
        <f t="shared" si="9"/>
        <v/>
      </c>
      <c r="H199" s="140"/>
      <c r="I199" s="166"/>
      <c r="J199" s="141"/>
      <c r="K199" s="141"/>
      <c r="L199" s="141"/>
      <c r="M199" s="178" t="str">
        <f t="shared" si="10"/>
        <v/>
      </c>
      <c r="N199" s="178" t="str">
        <f t="shared" si="11"/>
        <v/>
      </c>
      <c r="O199" s="143"/>
      <c r="P199" s="140"/>
      <c r="Q199" s="140"/>
      <c r="R199" s="140"/>
      <c r="S199" s="142"/>
      <c r="T199" s="142"/>
      <c r="U199" s="61"/>
      <c r="V199" s="4"/>
      <c r="W199" s="4" t="str">
        <f t="shared" si="12"/>
        <v/>
      </c>
      <c r="X199" s="4"/>
      <c r="AI199" s="152"/>
      <c r="AJ199" s="153"/>
    </row>
    <row r="200" spans="1:36" s="77" customFormat="1" ht="44.25" customHeight="1" x14ac:dyDescent="0.3">
      <c r="A200" s="4"/>
      <c r="B200" s="1"/>
      <c r="C200" s="57"/>
      <c r="D200" s="58"/>
      <c r="E200" s="139"/>
      <c r="F200" s="162"/>
      <c r="G200" s="177" t="str">
        <f t="shared" si="9"/>
        <v/>
      </c>
      <c r="H200" s="140"/>
      <c r="I200" s="166"/>
      <c r="J200" s="141"/>
      <c r="K200" s="141"/>
      <c r="L200" s="141"/>
      <c r="M200" s="178" t="str">
        <f t="shared" si="10"/>
        <v/>
      </c>
      <c r="N200" s="178" t="str">
        <f t="shared" si="11"/>
        <v/>
      </c>
      <c r="O200" s="143"/>
      <c r="P200" s="140"/>
      <c r="Q200" s="140"/>
      <c r="R200" s="140"/>
      <c r="S200" s="142"/>
      <c r="T200" s="142"/>
      <c r="U200" s="61"/>
      <c r="V200" s="4"/>
      <c r="W200" s="4" t="str">
        <f t="shared" si="12"/>
        <v/>
      </c>
      <c r="X200" s="4"/>
      <c r="AI200" s="152"/>
      <c r="AJ200" s="153"/>
    </row>
    <row r="201" spans="1:36" s="77" customFormat="1" ht="44.25" customHeight="1" x14ac:dyDescent="0.3">
      <c r="A201" s="4"/>
      <c r="B201" s="1"/>
      <c r="C201" s="57"/>
      <c r="D201" s="58"/>
      <c r="E201" s="139"/>
      <c r="F201" s="162"/>
      <c r="G201" s="177" t="str">
        <f t="shared" si="9"/>
        <v/>
      </c>
      <c r="H201" s="140"/>
      <c r="I201" s="166"/>
      <c r="J201" s="141"/>
      <c r="K201" s="141"/>
      <c r="L201" s="141"/>
      <c r="M201" s="178" t="str">
        <f t="shared" si="10"/>
        <v/>
      </c>
      <c r="N201" s="178" t="str">
        <f t="shared" si="11"/>
        <v/>
      </c>
      <c r="O201" s="143"/>
      <c r="P201" s="140"/>
      <c r="Q201" s="140"/>
      <c r="R201" s="140"/>
      <c r="S201" s="142"/>
      <c r="T201" s="142"/>
      <c r="U201" s="61"/>
      <c r="V201" s="4"/>
      <c r="W201" s="4" t="str">
        <f t="shared" si="12"/>
        <v/>
      </c>
      <c r="X201" s="4"/>
      <c r="AI201" s="152"/>
      <c r="AJ201" s="153"/>
    </row>
    <row r="202" spans="1:36" s="77" customFormat="1" ht="44.25" customHeight="1" x14ac:dyDescent="0.3">
      <c r="A202" s="4"/>
      <c r="B202" s="1"/>
      <c r="C202" s="57"/>
      <c r="D202" s="58"/>
      <c r="E202" s="139"/>
      <c r="F202" s="162"/>
      <c r="G202" s="177" t="str">
        <f t="shared" si="9"/>
        <v/>
      </c>
      <c r="H202" s="140"/>
      <c r="I202" s="166"/>
      <c r="J202" s="141"/>
      <c r="K202" s="141"/>
      <c r="L202" s="141"/>
      <c r="M202" s="178" t="str">
        <f t="shared" si="10"/>
        <v/>
      </c>
      <c r="N202" s="178" t="str">
        <f t="shared" si="11"/>
        <v/>
      </c>
      <c r="O202" s="143"/>
      <c r="P202" s="140"/>
      <c r="Q202" s="140"/>
      <c r="R202" s="140"/>
      <c r="S202" s="142"/>
      <c r="T202" s="142"/>
      <c r="U202" s="61"/>
      <c r="V202" s="4"/>
      <c r="W202" s="4" t="str">
        <f t="shared" si="12"/>
        <v/>
      </c>
      <c r="X202" s="4"/>
      <c r="AI202" s="152"/>
      <c r="AJ202" s="153"/>
    </row>
    <row r="203" spans="1:36" s="77" customFormat="1" ht="44.25" customHeight="1" x14ac:dyDescent="0.3">
      <c r="A203" s="4"/>
      <c r="B203" s="1"/>
      <c r="C203" s="57"/>
      <c r="D203" s="58"/>
      <c r="E203" s="139"/>
      <c r="F203" s="162"/>
      <c r="G203" s="177" t="str">
        <f t="shared" si="9"/>
        <v/>
      </c>
      <c r="H203" s="140"/>
      <c r="I203" s="166"/>
      <c r="J203" s="141"/>
      <c r="K203" s="141"/>
      <c r="L203" s="141"/>
      <c r="M203" s="178" t="str">
        <f t="shared" si="10"/>
        <v/>
      </c>
      <c r="N203" s="178" t="str">
        <f t="shared" si="11"/>
        <v/>
      </c>
      <c r="O203" s="143"/>
      <c r="P203" s="140"/>
      <c r="Q203" s="140"/>
      <c r="R203" s="140"/>
      <c r="S203" s="142"/>
      <c r="T203" s="142"/>
      <c r="U203" s="61"/>
      <c r="V203" s="4"/>
      <c r="W203" s="4" t="str">
        <f t="shared" si="12"/>
        <v/>
      </c>
      <c r="X203" s="4"/>
      <c r="AI203" s="152"/>
      <c r="AJ203" s="153"/>
    </row>
    <row r="204" spans="1:36" s="77" customFormat="1" ht="44.25" customHeight="1" x14ac:dyDescent="0.3">
      <c r="A204" s="4"/>
      <c r="B204" s="1"/>
      <c r="C204" s="57"/>
      <c r="D204" s="58"/>
      <c r="E204" s="139"/>
      <c r="F204" s="162"/>
      <c r="G204" s="177" t="str">
        <f t="shared" si="9"/>
        <v/>
      </c>
      <c r="H204" s="140"/>
      <c r="I204" s="166"/>
      <c r="J204" s="141"/>
      <c r="K204" s="141"/>
      <c r="L204" s="141"/>
      <c r="M204" s="178" t="str">
        <f t="shared" si="10"/>
        <v/>
      </c>
      <c r="N204" s="178" t="str">
        <f t="shared" si="11"/>
        <v/>
      </c>
      <c r="O204" s="143"/>
      <c r="P204" s="140"/>
      <c r="Q204" s="140"/>
      <c r="R204" s="140"/>
      <c r="S204" s="142"/>
      <c r="T204" s="142"/>
      <c r="U204" s="61"/>
      <c r="V204" s="4"/>
      <c r="W204" s="4" t="str">
        <f t="shared" si="12"/>
        <v/>
      </c>
      <c r="X204" s="4"/>
      <c r="AI204" s="152"/>
      <c r="AJ204" s="153"/>
    </row>
    <row r="205" spans="1:36" s="77" customFormat="1" ht="44.25" customHeight="1" x14ac:dyDescent="0.3">
      <c r="A205" s="4"/>
      <c r="B205" s="1"/>
      <c r="C205" s="57"/>
      <c r="D205" s="58"/>
      <c r="E205" s="139"/>
      <c r="F205" s="162"/>
      <c r="G205" s="177" t="str">
        <f t="shared" si="9"/>
        <v/>
      </c>
      <c r="H205" s="140"/>
      <c r="I205" s="166"/>
      <c r="J205" s="141"/>
      <c r="K205" s="141"/>
      <c r="L205" s="141"/>
      <c r="M205" s="178" t="str">
        <f t="shared" si="10"/>
        <v/>
      </c>
      <c r="N205" s="178" t="str">
        <f t="shared" si="11"/>
        <v/>
      </c>
      <c r="O205" s="143"/>
      <c r="P205" s="140"/>
      <c r="Q205" s="140"/>
      <c r="R205" s="140"/>
      <c r="S205" s="142"/>
      <c r="T205" s="142"/>
      <c r="U205" s="61"/>
      <c r="V205" s="4"/>
      <c r="W205" s="4" t="str">
        <f t="shared" si="12"/>
        <v/>
      </c>
      <c r="X205" s="4"/>
      <c r="AI205" s="152"/>
      <c r="AJ205" s="153"/>
    </row>
    <row r="206" spans="1:36" s="77" customFormat="1" ht="44.25" customHeight="1" x14ac:dyDescent="0.3">
      <c r="A206" s="4"/>
      <c r="B206" s="1"/>
      <c r="C206" s="57"/>
      <c r="D206" s="58"/>
      <c r="E206" s="139"/>
      <c r="F206" s="162"/>
      <c r="G206" s="177" t="str">
        <f t="shared" si="9"/>
        <v/>
      </c>
      <c r="H206" s="140"/>
      <c r="I206" s="166"/>
      <c r="J206" s="141"/>
      <c r="K206" s="141"/>
      <c r="L206" s="141"/>
      <c r="M206" s="178" t="str">
        <f t="shared" si="10"/>
        <v/>
      </c>
      <c r="N206" s="178" t="str">
        <f t="shared" si="11"/>
        <v/>
      </c>
      <c r="O206" s="143"/>
      <c r="P206" s="140"/>
      <c r="Q206" s="140"/>
      <c r="R206" s="140"/>
      <c r="S206" s="142"/>
      <c r="T206" s="142"/>
      <c r="U206" s="61"/>
      <c r="V206" s="4"/>
      <c r="W206" s="4" t="str">
        <f t="shared" si="12"/>
        <v/>
      </c>
      <c r="X206" s="4"/>
      <c r="AI206" s="152"/>
      <c r="AJ206" s="153"/>
    </row>
    <row r="207" spans="1:36" s="77" customFormat="1" ht="44.25" customHeight="1" x14ac:dyDescent="0.3">
      <c r="A207" s="4"/>
      <c r="B207" s="1"/>
      <c r="C207" s="57"/>
      <c r="D207" s="58"/>
      <c r="E207" s="139"/>
      <c r="F207" s="162"/>
      <c r="G207" s="177" t="str">
        <f t="shared" si="9"/>
        <v/>
      </c>
      <c r="H207" s="140"/>
      <c r="I207" s="166"/>
      <c r="J207" s="141"/>
      <c r="K207" s="141"/>
      <c r="L207" s="141"/>
      <c r="M207" s="178" t="str">
        <f t="shared" si="10"/>
        <v/>
      </c>
      <c r="N207" s="178" t="str">
        <f t="shared" si="11"/>
        <v/>
      </c>
      <c r="O207" s="143"/>
      <c r="P207" s="140"/>
      <c r="Q207" s="140"/>
      <c r="R207" s="140"/>
      <c r="S207" s="142"/>
      <c r="T207" s="142"/>
      <c r="U207" s="61"/>
      <c r="V207" s="4"/>
      <c r="W207" s="4" t="str">
        <f t="shared" si="12"/>
        <v/>
      </c>
      <c r="X207" s="4"/>
      <c r="AI207" s="152"/>
      <c r="AJ207" s="153"/>
    </row>
    <row r="208" spans="1:36" s="77" customFormat="1" ht="44.25" customHeight="1" x14ac:dyDescent="0.3">
      <c r="A208" s="4"/>
      <c r="B208" s="1"/>
      <c r="C208" s="57"/>
      <c r="D208" s="58"/>
      <c r="E208" s="139"/>
      <c r="F208" s="162"/>
      <c r="G208" s="177" t="str">
        <f t="shared" si="9"/>
        <v/>
      </c>
      <c r="H208" s="140"/>
      <c r="I208" s="166"/>
      <c r="J208" s="141"/>
      <c r="K208" s="141"/>
      <c r="L208" s="141"/>
      <c r="M208" s="178" t="str">
        <f t="shared" si="10"/>
        <v/>
      </c>
      <c r="N208" s="178" t="str">
        <f t="shared" si="11"/>
        <v/>
      </c>
      <c r="O208" s="143"/>
      <c r="P208" s="140"/>
      <c r="Q208" s="140"/>
      <c r="R208" s="140"/>
      <c r="S208" s="142"/>
      <c r="T208" s="142"/>
      <c r="U208" s="61"/>
      <c r="V208" s="4"/>
      <c r="W208" s="4" t="str">
        <f t="shared" si="12"/>
        <v/>
      </c>
      <c r="X208" s="4"/>
      <c r="AI208" s="152"/>
      <c r="AJ208" s="153"/>
    </row>
    <row r="209" spans="1:36" s="77" customFormat="1" ht="44.25" customHeight="1" x14ac:dyDescent="0.3">
      <c r="A209" s="4"/>
      <c r="B209" s="1"/>
      <c r="C209" s="57"/>
      <c r="D209" s="58"/>
      <c r="E209" s="139"/>
      <c r="F209" s="162"/>
      <c r="G209" s="177" t="str">
        <f t="shared" si="9"/>
        <v/>
      </c>
      <c r="H209" s="140"/>
      <c r="I209" s="166"/>
      <c r="J209" s="141"/>
      <c r="K209" s="141"/>
      <c r="L209" s="141"/>
      <c r="M209" s="178" t="str">
        <f t="shared" si="10"/>
        <v/>
      </c>
      <c r="N209" s="178" t="str">
        <f t="shared" si="11"/>
        <v/>
      </c>
      <c r="O209" s="143"/>
      <c r="P209" s="140"/>
      <c r="Q209" s="140"/>
      <c r="R209" s="140"/>
      <c r="S209" s="142"/>
      <c r="T209" s="142"/>
      <c r="U209" s="61"/>
      <c r="V209" s="4"/>
      <c r="W209" s="4" t="str">
        <f t="shared" si="12"/>
        <v/>
      </c>
      <c r="X209" s="4"/>
      <c r="AI209" s="152"/>
      <c r="AJ209" s="153"/>
    </row>
    <row r="210" spans="1:36" s="77" customFormat="1" ht="44.25" customHeight="1" x14ac:dyDescent="0.3">
      <c r="A210" s="4"/>
      <c r="B210" s="1"/>
      <c r="C210" s="57"/>
      <c r="D210" s="58"/>
      <c r="E210" s="139"/>
      <c r="F210" s="162"/>
      <c r="G210" s="177" t="str">
        <f t="shared" si="9"/>
        <v/>
      </c>
      <c r="H210" s="140"/>
      <c r="I210" s="166"/>
      <c r="J210" s="141"/>
      <c r="K210" s="141"/>
      <c r="L210" s="141"/>
      <c r="M210" s="178" t="str">
        <f t="shared" si="10"/>
        <v/>
      </c>
      <c r="N210" s="178" t="str">
        <f t="shared" si="11"/>
        <v/>
      </c>
      <c r="O210" s="143"/>
      <c r="P210" s="140"/>
      <c r="Q210" s="140"/>
      <c r="R210" s="140"/>
      <c r="S210" s="142"/>
      <c r="T210" s="142"/>
      <c r="U210" s="61"/>
      <c r="V210" s="4"/>
      <c r="W210" s="4" t="str">
        <f t="shared" si="12"/>
        <v/>
      </c>
      <c r="X210" s="4"/>
      <c r="AI210" s="152"/>
      <c r="AJ210" s="153"/>
    </row>
    <row r="211" spans="1:36" s="77" customFormat="1" ht="44.25" customHeight="1" x14ac:dyDescent="0.3">
      <c r="A211" s="4"/>
      <c r="B211" s="1"/>
      <c r="C211" s="57"/>
      <c r="D211" s="58"/>
      <c r="E211" s="139"/>
      <c r="F211" s="162"/>
      <c r="G211" s="177" t="str">
        <f t="shared" si="9"/>
        <v/>
      </c>
      <c r="H211" s="140"/>
      <c r="I211" s="166"/>
      <c r="J211" s="141"/>
      <c r="K211" s="141"/>
      <c r="L211" s="141"/>
      <c r="M211" s="178" t="str">
        <f t="shared" si="10"/>
        <v/>
      </c>
      <c r="N211" s="178" t="str">
        <f t="shared" si="11"/>
        <v/>
      </c>
      <c r="O211" s="143"/>
      <c r="P211" s="140"/>
      <c r="Q211" s="140"/>
      <c r="R211" s="140"/>
      <c r="S211" s="142"/>
      <c r="T211" s="142"/>
      <c r="U211" s="61"/>
      <c r="V211" s="4"/>
      <c r="W211" s="4" t="str">
        <f t="shared" si="12"/>
        <v/>
      </c>
      <c r="X211" s="4"/>
      <c r="AI211" s="152"/>
      <c r="AJ211" s="153"/>
    </row>
    <row r="212" spans="1:36" s="77" customFormat="1" ht="44.25" customHeight="1" x14ac:dyDescent="0.3">
      <c r="A212" s="4"/>
      <c r="B212" s="1"/>
      <c r="C212" s="57"/>
      <c r="D212" s="58"/>
      <c r="E212" s="139"/>
      <c r="F212" s="162"/>
      <c r="G212" s="177" t="str">
        <f t="shared" ref="G212:G275" si="13">IFERROR(VLOOKUP(E212&amp;"+"&amp;F212,$X$19:$AA$69,4,0),"")</f>
        <v/>
      </c>
      <c r="H212" s="140"/>
      <c r="I212" s="166"/>
      <c r="J212" s="141"/>
      <c r="K212" s="141"/>
      <c r="L212" s="141"/>
      <c r="M212" s="178" t="str">
        <f t="shared" ref="M212:M275" si="14">IFERROR(J212/100*$W212,"")</f>
        <v/>
      </c>
      <c r="N212" s="178" t="str">
        <f t="shared" ref="N212:N275" si="15">IFERROR(K212/100*$W212,"")</f>
        <v/>
      </c>
      <c r="O212" s="143"/>
      <c r="P212" s="140"/>
      <c r="Q212" s="140"/>
      <c r="R212" s="140"/>
      <c r="S212" s="142"/>
      <c r="T212" s="142"/>
      <c r="U212" s="61"/>
      <c r="V212" s="4"/>
      <c r="W212" s="4" t="str">
        <f t="shared" ref="W212:W275" si="16">IF(L212="50 %","50",IF(L212="60 %","60",""))</f>
        <v/>
      </c>
      <c r="X212" s="4"/>
      <c r="AI212" s="152"/>
      <c r="AJ212" s="153"/>
    </row>
    <row r="213" spans="1:36" s="77" customFormat="1" ht="44.25" customHeight="1" x14ac:dyDescent="0.3">
      <c r="A213" s="4"/>
      <c r="B213" s="1"/>
      <c r="C213" s="57"/>
      <c r="D213" s="58"/>
      <c r="E213" s="139"/>
      <c r="F213" s="162"/>
      <c r="G213" s="177" t="str">
        <f t="shared" si="13"/>
        <v/>
      </c>
      <c r="H213" s="140"/>
      <c r="I213" s="166"/>
      <c r="J213" s="141"/>
      <c r="K213" s="141"/>
      <c r="L213" s="141"/>
      <c r="M213" s="178" t="str">
        <f t="shared" si="14"/>
        <v/>
      </c>
      <c r="N213" s="178" t="str">
        <f t="shared" si="15"/>
        <v/>
      </c>
      <c r="O213" s="143"/>
      <c r="P213" s="140"/>
      <c r="Q213" s="140"/>
      <c r="R213" s="140"/>
      <c r="S213" s="142"/>
      <c r="T213" s="142"/>
      <c r="U213" s="61"/>
      <c r="V213" s="4"/>
      <c r="W213" s="4" t="str">
        <f t="shared" si="16"/>
        <v/>
      </c>
      <c r="X213" s="4"/>
      <c r="AI213" s="152"/>
      <c r="AJ213" s="153"/>
    </row>
    <row r="214" spans="1:36" s="77" customFormat="1" ht="44.25" customHeight="1" x14ac:dyDescent="0.3">
      <c r="A214" s="4"/>
      <c r="B214" s="1"/>
      <c r="C214" s="57"/>
      <c r="D214" s="58"/>
      <c r="E214" s="139"/>
      <c r="F214" s="162"/>
      <c r="G214" s="177" t="str">
        <f t="shared" si="13"/>
        <v/>
      </c>
      <c r="H214" s="140"/>
      <c r="I214" s="166"/>
      <c r="J214" s="141"/>
      <c r="K214" s="141"/>
      <c r="L214" s="141"/>
      <c r="M214" s="178" t="str">
        <f t="shared" si="14"/>
        <v/>
      </c>
      <c r="N214" s="178" t="str">
        <f t="shared" si="15"/>
        <v/>
      </c>
      <c r="O214" s="143"/>
      <c r="P214" s="140"/>
      <c r="Q214" s="140"/>
      <c r="R214" s="140"/>
      <c r="S214" s="142"/>
      <c r="T214" s="142"/>
      <c r="U214" s="61"/>
      <c r="V214" s="4"/>
      <c r="W214" s="4" t="str">
        <f t="shared" si="16"/>
        <v/>
      </c>
      <c r="X214" s="4"/>
      <c r="AI214" s="152"/>
      <c r="AJ214" s="153"/>
    </row>
    <row r="215" spans="1:36" s="77" customFormat="1" ht="44.25" customHeight="1" x14ac:dyDescent="0.3">
      <c r="A215" s="4"/>
      <c r="B215" s="1"/>
      <c r="C215" s="57"/>
      <c r="D215" s="58"/>
      <c r="E215" s="139"/>
      <c r="F215" s="162"/>
      <c r="G215" s="177" t="str">
        <f t="shared" si="13"/>
        <v/>
      </c>
      <c r="H215" s="140"/>
      <c r="I215" s="166"/>
      <c r="J215" s="141"/>
      <c r="K215" s="141"/>
      <c r="L215" s="141"/>
      <c r="M215" s="178" t="str">
        <f t="shared" si="14"/>
        <v/>
      </c>
      <c r="N215" s="178" t="str">
        <f t="shared" si="15"/>
        <v/>
      </c>
      <c r="O215" s="143"/>
      <c r="P215" s="140"/>
      <c r="Q215" s="140"/>
      <c r="R215" s="140"/>
      <c r="S215" s="142"/>
      <c r="T215" s="142"/>
      <c r="U215" s="61"/>
      <c r="V215" s="4"/>
      <c r="W215" s="4" t="str">
        <f t="shared" si="16"/>
        <v/>
      </c>
      <c r="X215" s="4"/>
      <c r="AI215" s="152"/>
      <c r="AJ215" s="153"/>
    </row>
    <row r="216" spans="1:36" s="77" customFormat="1" ht="44.25" customHeight="1" x14ac:dyDescent="0.3">
      <c r="A216" s="4"/>
      <c r="B216" s="1"/>
      <c r="C216" s="57"/>
      <c r="D216" s="58"/>
      <c r="E216" s="139"/>
      <c r="F216" s="162"/>
      <c r="G216" s="177" t="str">
        <f t="shared" si="13"/>
        <v/>
      </c>
      <c r="H216" s="140"/>
      <c r="I216" s="166"/>
      <c r="J216" s="141"/>
      <c r="K216" s="141"/>
      <c r="L216" s="141"/>
      <c r="M216" s="178" t="str">
        <f t="shared" si="14"/>
        <v/>
      </c>
      <c r="N216" s="178" t="str">
        <f t="shared" si="15"/>
        <v/>
      </c>
      <c r="O216" s="143"/>
      <c r="P216" s="140"/>
      <c r="Q216" s="140"/>
      <c r="R216" s="140"/>
      <c r="S216" s="142"/>
      <c r="T216" s="142"/>
      <c r="U216" s="61"/>
      <c r="V216" s="4"/>
      <c r="W216" s="4" t="str">
        <f t="shared" si="16"/>
        <v/>
      </c>
      <c r="X216" s="4"/>
      <c r="AI216" s="152"/>
      <c r="AJ216" s="153"/>
    </row>
    <row r="217" spans="1:36" s="77" customFormat="1" ht="44.25" customHeight="1" x14ac:dyDescent="0.3">
      <c r="A217" s="4"/>
      <c r="B217" s="1"/>
      <c r="C217" s="57"/>
      <c r="D217" s="58"/>
      <c r="E217" s="139"/>
      <c r="F217" s="162"/>
      <c r="G217" s="177" t="str">
        <f t="shared" si="13"/>
        <v/>
      </c>
      <c r="H217" s="140"/>
      <c r="I217" s="166"/>
      <c r="J217" s="141"/>
      <c r="K217" s="141"/>
      <c r="L217" s="141"/>
      <c r="M217" s="178" t="str">
        <f t="shared" si="14"/>
        <v/>
      </c>
      <c r="N217" s="178" t="str">
        <f t="shared" si="15"/>
        <v/>
      </c>
      <c r="O217" s="143"/>
      <c r="P217" s="140"/>
      <c r="Q217" s="140"/>
      <c r="R217" s="140"/>
      <c r="S217" s="142"/>
      <c r="T217" s="142"/>
      <c r="U217" s="61"/>
      <c r="V217" s="4"/>
      <c r="W217" s="4" t="str">
        <f t="shared" si="16"/>
        <v/>
      </c>
      <c r="X217" s="4"/>
      <c r="AI217" s="152"/>
      <c r="AJ217" s="153"/>
    </row>
    <row r="218" spans="1:36" s="77" customFormat="1" ht="44.25" customHeight="1" x14ac:dyDescent="0.3">
      <c r="A218" s="4"/>
      <c r="B218" s="1"/>
      <c r="C218" s="57"/>
      <c r="D218" s="58"/>
      <c r="E218" s="139"/>
      <c r="F218" s="162"/>
      <c r="G218" s="177" t="str">
        <f t="shared" si="13"/>
        <v/>
      </c>
      <c r="H218" s="140"/>
      <c r="I218" s="166"/>
      <c r="J218" s="141"/>
      <c r="K218" s="141"/>
      <c r="L218" s="141"/>
      <c r="M218" s="178" t="str">
        <f t="shared" si="14"/>
        <v/>
      </c>
      <c r="N218" s="178" t="str">
        <f t="shared" si="15"/>
        <v/>
      </c>
      <c r="O218" s="143"/>
      <c r="P218" s="140"/>
      <c r="Q218" s="140"/>
      <c r="R218" s="140"/>
      <c r="S218" s="142"/>
      <c r="T218" s="142"/>
      <c r="U218" s="61"/>
      <c r="V218" s="4"/>
      <c r="W218" s="4" t="str">
        <f t="shared" si="16"/>
        <v/>
      </c>
      <c r="X218" s="4"/>
      <c r="AI218" s="152"/>
      <c r="AJ218" s="153"/>
    </row>
    <row r="219" spans="1:36" s="77" customFormat="1" ht="44.25" customHeight="1" x14ac:dyDescent="0.3">
      <c r="A219" s="4"/>
      <c r="B219" s="1"/>
      <c r="C219" s="57"/>
      <c r="D219" s="58"/>
      <c r="E219" s="139"/>
      <c r="F219" s="162"/>
      <c r="G219" s="177" t="str">
        <f t="shared" si="13"/>
        <v/>
      </c>
      <c r="H219" s="140"/>
      <c r="I219" s="166"/>
      <c r="J219" s="141"/>
      <c r="K219" s="141"/>
      <c r="L219" s="141"/>
      <c r="M219" s="178" t="str">
        <f t="shared" si="14"/>
        <v/>
      </c>
      <c r="N219" s="178" t="str">
        <f t="shared" si="15"/>
        <v/>
      </c>
      <c r="O219" s="143"/>
      <c r="P219" s="140"/>
      <c r="Q219" s="140"/>
      <c r="R219" s="140"/>
      <c r="S219" s="142"/>
      <c r="T219" s="142"/>
      <c r="U219" s="61"/>
      <c r="V219" s="4"/>
      <c r="W219" s="4" t="str">
        <f t="shared" si="16"/>
        <v/>
      </c>
      <c r="X219" s="4"/>
      <c r="AI219" s="152"/>
      <c r="AJ219" s="153"/>
    </row>
    <row r="220" spans="1:36" s="77" customFormat="1" ht="44.25" customHeight="1" x14ac:dyDescent="0.3">
      <c r="A220" s="4"/>
      <c r="B220" s="1"/>
      <c r="C220" s="57"/>
      <c r="D220" s="58"/>
      <c r="E220" s="139"/>
      <c r="F220" s="162"/>
      <c r="G220" s="177" t="str">
        <f t="shared" si="13"/>
        <v/>
      </c>
      <c r="H220" s="140"/>
      <c r="I220" s="166"/>
      <c r="J220" s="141"/>
      <c r="K220" s="141"/>
      <c r="L220" s="141"/>
      <c r="M220" s="178" t="str">
        <f t="shared" si="14"/>
        <v/>
      </c>
      <c r="N220" s="178" t="str">
        <f t="shared" si="15"/>
        <v/>
      </c>
      <c r="O220" s="143"/>
      <c r="P220" s="140"/>
      <c r="Q220" s="140"/>
      <c r="R220" s="140"/>
      <c r="S220" s="142"/>
      <c r="T220" s="142"/>
      <c r="U220" s="61"/>
      <c r="V220" s="4"/>
      <c r="W220" s="4" t="str">
        <f t="shared" si="16"/>
        <v/>
      </c>
      <c r="X220" s="4"/>
      <c r="AI220" s="152"/>
      <c r="AJ220" s="153"/>
    </row>
    <row r="221" spans="1:36" s="77" customFormat="1" ht="44.25" customHeight="1" x14ac:dyDescent="0.3">
      <c r="A221" s="4"/>
      <c r="B221" s="1"/>
      <c r="C221" s="57"/>
      <c r="D221" s="58"/>
      <c r="E221" s="139"/>
      <c r="F221" s="162"/>
      <c r="G221" s="177" t="str">
        <f t="shared" si="13"/>
        <v/>
      </c>
      <c r="H221" s="140"/>
      <c r="I221" s="166"/>
      <c r="J221" s="141"/>
      <c r="K221" s="141"/>
      <c r="L221" s="141"/>
      <c r="M221" s="178" t="str">
        <f t="shared" si="14"/>
        <v/>
      </c>
      <c r="N221" s="178" t="str">
        <f t="shared" si="15"/>
        <v/>
      </c>
      <c r="O221" s="143"/>
      <c r="P221" s="140"/>
      <c r="Q221" s="140"/>
      <c r="R221" s="140"/>
      <c r="S221" s="142"/>
      <c r="T221" s="142"/>
      <c r="U221" s="61"/>
      <c r="V221" s="4"/>
      <c r="W221" s="4" t="str">
        <f t="shared" si="16"/>
        <v/>
      </c>
      <c r="X221" s="4"/>
      <c r="AI221" s="152"/>
      <c r="AJ221" s="153"/>
    </row>
    <row r="222" spans="1:36" s="77" customFormat="1" ht="44.25" customHeight="1" x14ac:dyDescent="0.3">
      <c r="A222" s="4"/>
      <c r="B222" s="1"/>
      <c r="C222" s="57"/>
      <c r="D222" s="58"/>
      <c r="E222" s="139"/>
      <c r="F222" s="162"/>
      <c r="G222" s="177" t="str">
        <f t="shared" si="13"/>
        <v/>
      </c>
      <c r="H222" s="140"/>
      <c r="I222" s="166"/>
      <c r="J222" s="141"/>
      <c r="K222" s="141"/>
      <c r="L222" s="141"/>
      <c r="M222" s="178" t="str">
        <f t="shared" si="14"/>
        <v/>
      </c>
      <c r="N222" s="178" t="str">
        <f t="shared" si="15"/>
        <v/>
      </c>
      <c r="O222" s="143"/>
      <c r="P222" s="140"/>
      <c r="Q222" s="140"/>
      <c r="R222" s="140"/>
      <c r="S222" s="142"/>
      <c r="T222" s="142"/>
      <c r="U222" s="61"/>
      <c r="V222" s="4"/>
      <c r="W222" s="4" t="str">
        <f t="shared" si="16"/>
        <v/>
      </c>
      <c r="X222" s="4"/>
      <c r="AI222" s="152"/>
      <c r="AJ222" s="153"/>
    </row>
    <row r="223" spans="1:36" s="77" customFormat="1" ht="44.25" customHeight="1" x14ac:dyDescent="0.3">
      <c r="A223" s="4"/>
      <c r="B223" s="1"/>
      <c r="C223" s="57"/>
      <c r="D223" s="58"/>
      <c r="E223" s="139"/>
      <c r="F223" s="162"/>
      <c r="G223" s="177" t="str">
        <f t="shared" si="13"/>
        <v/>
      </c>
      <c r="H223" s="140"/>
      <c r="I223" s="166"/>
      <c r="J223" s="141"/>
      <c r="K223" s="141"/>
      <c r="L223" s="141"/>
      <c r="M223" s="178" t="str">
        <f t="shared" si="14"/>
        <v/>
      </c>
      <c r="N223" s="178" t="str">
        <f t="shared" si="15"/>
        <v/>
      </c>
      <c r="O223" s="143"/>
      <c r="P223" s="140"/>
      <c r="Q223" s="140"/>
      <c r="R223" s="140"/>
      <c r="S223" s="142"/>
      <c r="T223" s="142"/>
      <c r="U223" s="61"/>
      <c r="V223" s="4"/>
      <c r="W223" s="4" t="str">
        <f t="shared" si="16"/>
        <v/>
      </c>
      <c r="X223" s="4"/>
      <c r="AI223" s="152"/>
      <c r="AJ223" s="153"/>
    </row>
    <row r="224" spans="1:36" s="77" customFormat="1" ht="44.25" customHeight="1" x14ac:dyDescent="0.3">
      <c r="A224" s="4"/>
      <c r="B224" s="1"/>
      <c r="C224" s="57"/>
      <c r="D224" s="58"/>
      <c r="E224" s="139"/>
      <c r="F224" s="162"/>
      <c r="G224" s="177" t="str">
        <f t="shared" si="13"/>
        <v/>
      </c>
      <c r="H224" s="140"/>
      <c r="I224" s="166"/>
      <c r="J224" s="141"/>
      <c r="K224" s="141"/>
      <c r="L224" s="141"/>
      <c r="M224" s="178" t="str">
        <f t="shared" si="14"/>
        <v/>
      </c>
      <c r="N224" s="178" t="str">
        <f t="shared" si="15"/>
        <v/>
      </c>
      <c r="O224" s="143"/>
      <c r="P224" s="140"/>
      <c r="Q224" s="140"/>
      <c r="R224" s="140"/>
      <c r="S224" s="142"/>
      <c r="T224" s="142"/>
      <c r="U224" s="61"/>
      <c r="V224" s="4"/>
      <c r="W224" s="4" t="str">
        <f t="shared" si="16"/>
        <v/>
      </c>
      <c r="X224" s="4"/>
      <c r="AI224" s="152"/>
      <c r="AJ224" s="153"/>
    </row>
    <row r="225" spans="1:36" s="77" customFormat="1" ht="44.25" customHeight="1" x14ac:dyDescent="0.3">
      <c r="A225" s="4"/>
      <c r="B225" s="1"/>
      <c r="C225" s="57"/>
      <c r="D225" s="58"/>
      <c r="E225" s="139"/>
      <c r="F225" s="162"/>
      <c r="G225" s="177" t="str">
        <f t="shared" si="13"/>
        <v/>
      </c>
      <c r="H225" s="140"/>
      <c r="I225" s="166"/>
      <c r="J225" s="141"/>
      <c r="K225" s="141"/>
      <c r="L225" s="141"/>
      <c r="M225" s="178" t="str">
        <f t="shared" si="14"/>
        <v/>
      </c>
      <c r="N225" s="178" t="str">
        <f t="shared" si="15"/>
        <v/>
      </c>
      <c r="O225" s="143"/>
      <c r="P225" s="140"/>
      <c r="Q225" s="140"/>
      <c r="R225" s="140"/>
      <c r="S225" s="142"/>
      <c r="T225" s="142"/>
      <c r="U225" s="61"/>
      <c r="V225" s="4"/>
      <c r="W225" s="4" t="str">
        <f t="shared" si="16"/>
        <v/>
      </c>
      <c r="X225" s="4"/>
      <c r="AI225" s="152"/>
      <c r="AJ225" s="153"/>
    </row>
    <row r="226" spans="1:36" s="77" customFormat="1" ht="44.25" customHeight="1" x14ac:dyDescent="0.3">
      <c r="A226" s="4"/>
      <c r="B226" s="1"/>
      <c r="C226" s="57"/>
      <c r="D226" s="58"/>
      <c r="E226" s="139"/>
      <c r="F226" s="162"/>
      <c r="G226" s="177" t="str">
        <f t="shared" si="13"/>
        <v/>
      </c>
      <c r="H226" s="140"/>
      <c r="I226" s="166"/>
      <c r="J226" s="141"/>
      <c r="K226" s="141"/>
      <c r="L226" s="141"/>
      <c r="M226" s="178" t="str">
        <f t="shared" si="14"/>
        <v/>
      </c>
      <c r="N226" s="178" t="str">
        <f t="shared" si="15"/>
        <v/>
      </c>
      <c r="O226" s="143"/>
      <c r="P226" s="140"/>
      <c r="Q226" s="140"/>
      <c r="R226" s="140"/>
      <c r="S226" s="142"/>
      <c r="T226" s="142"/>
      <c r="U226" s="61"/>
      <c r="V226" s="4"/>
      <c r="W226" s="4" t="str">
        <f t="shared" si="16"/>
        <v/>
      </c>
      <c r="X226" s="4"/>
      <c r="AI226" s="152"/>
      <c r="AJ226" s="153"/>
    </row>
    <row r="227" spans="1:36" s="77" customFormat="1" ht="44.25" customHeight="1" x14ac:dyDescent="0.3">
      <c r="A227" s="4"/>
      <c r="B227" s="1"/>
      <c r="C227" s="57"/>
      <c r="D227" s="58"/>
      <c r="E227" s="139"/>
      <c r="F227" s="162"/>
      <c r="G227" s="177" t="str">
        <f t="shared" si="13"/>
        <v/>
      </c>
      <c r="H227" s="140"/>
      <c r="I227" s="166"/>
      <c r="J227" s="141"/>
      <c r="K227" s="141"/>
      <c r="L227" s="141"/>
      <c r="M227" s="178" t="str">
        <f t="shared" si="14"/>
        <v/>
      </c>
      <c r="N227" s="178" t="str">
        <f t="shared" si="15"/>
        <v/>
      </c>
      <c r="O227" s="143"/>
      <c r="P227" s="140"/>
      <c r="Q227" s="140"/>
      <c r="R227" s="140"/>
      <c r="S227" s="142"/>
      <c r="T227" s="142"/>
      <c r="U227" s="61"/>
      <c r="V227" s="4"/>
      <c r="W227" s="4" t="str">
        <f t="shared" si="16"/>
        <v/>
      </c>
      <c r="X227" s="4"/>
      <c r="AI227" s="152"/>
      <c r="AJ227" s="153"/>
    </row>
    <row r="228" spans="1:36" s="77" customFormat="1" ht="44.25" customHeight="1" x14ac:dyDescent="0.3">
      <c r="A228" s="4"/>
      <c r="B228" s="1"/>
      <c r="C228" s="57"/>
      <c r="D228" s="58"/>
      <c r="E228" s="139"/>
      <c r="F228" s="162"/>
      <c r="G228" s="177" t="str">
        <f t="shared" si="13"/>
        <v/>
      </c>
      <c r="H228" s="140"/>
      <c r="I228" s="166"/>
      <c r="J228" s="141"/>
      <c r="K228" s="141"/>
      <c r="L228" s="141"/>
      <c r="M228" s="178" t="str">
        <f t="shared" si="14"/>
        <v/>
      </c>
      <c r="N228" s="178" t="str">
        <f t="shared" si="15"/>
        <v/>
      </c>
      <c r="O228" s="143"/>
      <c r="P228" s="140"/>
      <c r="Q228" s="140"/>
      <c r="R228" s="140"/>
      <c r="S228" s="142"/>
      <c r="T228" s="142"/>
      <c r="U228" s="61"/>
      <c r="V228" s="4"/>
      <c r="W228" s="4" t="str">
        <f t="shared" si="16"/>
        <v/>
      </c>
      <c r="X228" s="4"/>
      <c r="AI228" s="152"/>
      <c r="AJ228" s="153"/>
    </row>
    <row r="229" spans="1:36" s="77" customFormat="1" ht="44.25" customHeight="1" x14ac:dyDescent="0.3">
      <c r="A229" s="4"/>
      <c r="B229" s="1"/>
      <c r="C229" s="57"/>
      <c r="D229" s="58"/>
      <c r="E229" s="139"/>
      <c r="F229" s="162"/>
      <c r="G229" s="177" t="str">
        <f t="shared" si="13"/>
        <v/>
      </c>
      <c r="H229" s="140"/>
      <c r="I229" s="166"/>
      <c r="J229" s="141"/>
      <c r="K229" s="141"/>
      <c r="L229" s="141"/>
      <c r="M229" s="178" t="str">
        <f t="shared" si="14"/>
        <v/>
      </c>
      <c r="N229" s="178" t="str">
        <f t="shared" si="15"/>
        <v/>
      </c>
      <c r="O229" s="143"/>
      <c r="P229" s="140"/>
      <c r="Q229" s="140"/>
      <c r="R229" s="140"/>
      <c r="S229" s="142"/>
      <c r="T229" s="142"/>
      <c r="U229" s="61"/>
      <c r="V229" s="4"/>
      <c r="W229" s="4" t="str">
        <f t="shared" si="16"/>
        <v/>
      </c>
      <c r="X229" s="4"/>
      <c r="AI229" s="152"/>
      <c r="AJ229" s="153"/>
    </row>
    <row r="230" spans="1:36" s="77" customFormat="1" ht="44.25" customHeight="1" x14ac:dyDescent="0.3">
      <c r="A230" s="4"/>
      <c r="B230" s="1"/>
      <c r="C230" s="57"/>
      <c r="D230" s="58"/>
      <c r="E230" s="139"/>
      <c r="F230" s="162"/>
      <c r="G230" s="177" t="str">
        <f t="shared" si="13"/>
        <v/>
      </c>
      <c r="H230" s="140"/>
      <c r="I230" s="166"/>
      <c r="J230" s="141"/>
      <c r="K230" s="141"/>
      <c r="L230" s="141"/>
      <c r="M230" s="178" t="str">
        <f t="shared" si="14"/>
        <v/>
      </c>
      <c r="N230" s="178" t="str">
        <f t="shared" si="15"/>
        <v/>
      </c>
      <c r="O230" s="143"/>
      <c r="P230" s="140"/>
      <c r="Q230" s="140"/>
      <c r="R230" s="140"/>
      <c r="S230" s="142"/>
      <c r="T230" s="142"/>
      <c r="U230" s="61"/>
      <c r="V230" s="4"/>
      <c r="W230" s="4" t="str">
        <f t="shared" si="16"/>
        <v/>
      </c>
      <c r="X230" s="4"/>
      <c r="AI230" s="152"/>
      <c r="AJ230" s="153"/>
    </row>
    <row r="231" spans="1:36" s="77" customFormat="1" ht="44.25" customHeight="1" x14ac:dyDescent="0.3">
      <c r="A231" s="4"/>
      <c r="B231" s="1"/>
      <c r="C231" s="57"/>
      <c r="D231" s="58"/>
      <c r="E231" s="139"/>
      <c r="F231" s="162"/>
      <c r="G231" s="177" t="str">
        <f t="shared" si="13"/>
        <v/>
      </c>
      <c r="H231" s="140"/>
      <c r="I231" s="166"/>
      <c r="J231" s="141"/>
      <c r="K231" s="141"/>
      <c r="L231" s="141"/>
      <c r="M231" s="178" t="str">
        <f t="shared" si="14"/>
        <v/>
      </c>
      <c r="N231" s="178" t="str">
        <f t="shared" si="15"/>
        <v/>
      </c>
      <c r="O231" s="143"/>
      <c r="P231" s="140"/>
      <c r="Q231" s="140"/>
      <c r="R231" s="140"/>
      <c r="S231" s="142"/>
      <c r="T231" s="142"/>
      <c r="U231" s="61"/>
      <c r="V231" s="4"/>
      <c r="W231" s="4" t="str">
        <f t="shared" si="16"/>
        <v/>
      </c>
      <c r="X231" s="4"/>
      <c r="AI231" s="152"/>
      <c r="AJ231" s="153"/>
    </row>
    <row r="232" spans="1:36" s="77" customFormat="1" ht="44.25" customHeight="1" x14ac:dyDescent="0.3">
      <c r="A232" s="4"/>
      <c r="B232" s="1"/>
      <c r="C232" s="57"/>
      <c r="D232" s="58"/>
      <c r="E232" s="139"/>
      <c r="F232" s="162"/>
      <c r="G232" s="177" t="str">
        <f t="shared" si="13"/>
        <v/>
      </c>
      <c r="H232" s="140"/>
      <c r="I232" s="166"/>
      <c r="J232" s="141"/>
      <c r="K232" s="141"/>
      <c r="L232" s="141"/>
      <c r="M232" s="178" t="str">
        <f t="shared" si="14"/>
        <v/>
      </c>
      <c r="N232" s="178" t="str">
        <f t="shared" si="15"/>
        <v/>
      </c>
      <c r="O232" s="143"/>
      <c r="P232" s="140"/>
      <c r="Q232" s="140"/>
      <c r="R232" s="140"/>
      <c r="S232" s="142"/>
      <c r="T232" s="142"/>
      <c r="U232" s="61"/>
      <c r="V232" s="4"/>
      <c r="W232" s="4" t="str">
        <f t="shared" si="16"/>
        <v/>
      </c>
      <c r="X232" s="4"/>
      <c r="AI232" s="152"/>
      <c r="AJ232" s="153"/>
    </row>
    <row r="233" spans="1:36" s="77" customFormat="1" ht="44.25" customHeight="1" x14ac:dyDescent="0.3">
      <c r="A233" s="4"/>
      <c r="B233" s="1"/>
      <c r="C233" s="57"/>
      <c r="D233" s="58"/>
      <c r="E233" s="139"/>
      <c r="F233" s="162"/>
      <c r="G233" s="177" t="str">
        <f t="shared" si="13"/>
        <v/>
      </c>
      <c r="H233" s="140"/>
      <c r="I233" s="166"/>
      <c r="J233" s="141"/>
      <c r="K233" s="141"/>
      <c r="L233" s="141"/>
      <c r="M233" s="178" t="str">
        <f t="shared" si="14"/>
        <v/>
      </c>
      <c r="N233" s="178" t="str">
        <f t="shared" si="15"/>
        <v/>
      </c>
      <c r="O233" s="143"/>
      <c r="P233" s="140"/>
      <c r="Q233" s="140"/>
      <c r="R233" s="140"/>
      <c r="S233" s="142"/>
      <c r="T233" s="142"/>
      <c r="U233" s="61"/>
      <c r="V233" s="4"/>
      <c r="W233" s="4" t="str">
        <f t="shared" si="16"/>
        <v/>
      </c>
      <c r="X233" s="4"/>
      <c r="AI233" s="152"/>
      <c r="AJ233" s="153"/>
    </row>
    <row r="234" spans="1:36" s="77" customFormat="1" ht="44.25" customHeight="1" x14ac:dyDescent="0.3">
      <c r="A234" s="4"/>
      <c r="B234" s="1"/>
      <c r="C234" s="57"/>
      <c r="D234" s="58"/>
      <c r="E234" s="139"/>
      <c r="F234" s="162"/>
      <c r="G234" s="177" t="str">
        <f t="shared" si="13"/>
        <v/>
      </c>
      <c r="H234" s="140"/>
      <c r="I234" s="166"/>
      <c r="J234" s="141"/>
      <c r="K234" s="141"/>
      <c r="L234" s="141"/>
      <c r="M234" s="178" t="str">
        <f t="shared" si="14"/>
        <v/>
      </c>
      <c r="N234" s="178" t="str">
        <f t="shared" si="15"/>
        <v/>
      </c>
      <c r="O234" s="143"/>
      <c r="P234" s="140"/>
      <c r="Q234" s="140"/>
      <c r="R234" s="140"/>
      <c r="S234" s="142"/>
      <c r="T234" s="142"/>
      <c r="U234" s="61"/>
      <c r="V234" s="4"/>
      <c r="W234" s="4" t="str">
        <f t="shared" si="16"/>
        <v/>
      </c>
      <c r="X234" s="4"/>
      <c r="AI234" s="152"/>
      <c r="AJ234" s="153"/>
    </row>
    <row r="235" spans="1:36" s="77" customFormat="1" ht="44.25" customHeight="1" x14ac:dyDescent="0.3">
      <c r="A235" s="4"/>
      <c r="B235" s="1"/>
      <c r="C235" s="57"/>
      <c r="D235" s="58"/>
      <c r="E235" s="139"/>
      <c r="F235" s="162"/>
      <c r="G235" s="177" t="str">
        <f t="shared" si="13"/>
        <v/>
      </c>
      <c r="H235" s="140"/>
      <c r="I235" s="166"/>
      <c r="J235" s="141"/>
      <c r="K235" s="141"/>
      <c r="L235" s="141"/>
      <c r="M235" s="178" t="str">
        <f t="shared" si="14"/>
        <v/>
      </c>
      <c r="N235" s="178" t="str">
        <f t="shared" si="15"/>
        <v/>
      </c>
      <c r="O235" s="143"/>
      <c r="P235" s="140"/>
      <c r="Q235" s="140"/>
      <c r="R235" s="140"/>
      <c r="S235" s="142"/>
      <c r="T235" s="142"/>
      <c r="U235" s="61"/>
      <c r="V235" s="4"/>
      <c r="W235" s="4" t="str">
        <f t="shared" si="16"/>
        <v/>
      </c>
      <c r="X235" s="4"/>
      <c r="AI235" s="152"/>
      <c r="AJ235" s="153"/>
    </row>
    <row r="236" spans="1:36" s="77" customFormat="1" ht="44.25" customHeight="1" x14ac:dyDescent="0.3">
      <c r="A236" s="4"/>
      <c r="B236" s="1"/>
      <c r="C236" s="57"/>
      <c r="D236" s="58"/>
      <c r="E236" s="139"/>
      <c r="F236" s="162"/>
      <c r="G236" s="177" t="str">
        <f t="shared" si="13"/>
        <v/>
      </c>
      <c r="H236" s="140"/>
      <c r="I236" s="166"/>
      <c r="J236" s="141"/>
      <c r="K236" s="141"/>
      <c r="L236" s="141"/>
      <c r="M236" s="178" t="str">
        <f t="shared" si="14"/>
        <v/>
      </c>
      <c r="N236" s="178" t="str">
        <f t="shared" si="15"/>
        <v/>
      </c>
      <c r="O236" s="143"/>
      <c r="P236" s="140"/>
      <c r="Q236" s="140"/>
      <c r="R236" s="140"/>
      <c r="S236" s="142"/>
      <c r="T236" s="142"/>
      <c r="U236" s="61"/>
      <c r="V236" s="4"/>
      <c r="W236" s="4" t="str">
        <f t="shared" si="16"/>
        <v/>
      </c>
      <c r="X236" s="4"/>
      <c r="AI236" s="152"/>
      <c r="AJ236" s="153"/>
    </row>
    <row r="237" spans="1:36" s="77" customFormat="1" ht="44.25" customHeight="1" x14ac:dyDescent="0.3">
      <c r="A237" s="4"/>
      <c r="B237" s="1"/>
      <c r="C237" s="57"/>
      <c r="D237" s="58"/>
      <c r="E237" s="139"/>
      <c r="F237" s="162"/>
      <c r="G237" s="177" t="str">
        <f t="shared" si="13"/>
        <v/>
      </c>
      <c r="H237" s="140"/>
      <c r="I237" s="166"/>
      <c r="J237" s="141"/>
      <c r="K237" s="141"/>
      <c r="L237" s="141"/>
      <c r="M237" s="178" t="str">
        <f t="shared" si="14"/>
        <v/>
      </c>
      <c r="N237" s="178" t="str">
        <f t="shared" si="15"/>
        <v/>
      </c>
      <c r="O237" s="143"/>
      <c r="P237" s="140"/>
      <c r="Q237" s="140"/>
      <c r="R237" s="140"/>
      <c r="S237" s="142"/>
      <c r="T237" s="142"/>
      <c r="U237" s="61"/>
      <c r="V237" s="4"/>
      <c r="W237" s="4" t="str">
        <f t="shared" si="16"/>
        <v/>
      </c>
      <c r="X237" s="4"/>
      <c r="AI237" s="152"/>
      <c r="AJ237" s="153"/>
    </row>
    <row r="238" spans="1:36" s="77" customFormat="1" ht="44.25" customHeight="1" x14ac:dyDescent="0.3">
      <c r="A238" s="4"/>
      <c r="B238" s="1"/>
      <c r="C238" s="57"/>
      <c r="D238" s="58"/>
      <c r="E238" s="139"/>
      <c r="F238" s="162"/>
      <c r="G238" s="177" t="str">
        <f t="shared" si="13"/>
        <v/>
      </c>
      <c r="H238" s="140"/>
      <c r="I238" s="166"/>
      <c r="J238" s="141"/>
      <c r="K238" s="141"/>
      <c r="L238" s="141"/>
      <c r="M238" s="178" t="str">
        <f t="shared" si="14"/>
        <v/>
      </c>
      <c r="N238" s="178" t="str">
        <f t="shared" si="15"/>
        <v/>
      </c>
      <c r="O238" s="143"/>
      <c r="P238" s="140"/>
      <c r="Q238" s="140"/>
      <c r="R238" s="140"/>
      <c r="S238" s="142"/>
      <c r="T238" s="142"/>
      <c r="U238" s="61"/>
      <c r="V238" s="4"/>
      <c r="W238" s="4" t="str">
        <f t="shared" si="16"/>
        <v/>
      </c>
      <c r="X238" s="4"/>
      <c r="AI238" s="152"/>
      <c r="AJ238" s="153"/>
    </row>
    <row r="239" spans="1:36" s="77" customFormat="1" ht="44.25" customHeight="1" x14ac:dyDescent="0.3">
      <c r="A239" s="4"/>
      <c r="B239" s="1"/>
      <c r="C239" s="57"/>
      <c r="D239" s="58"/>
      <c r="E239" s="139"/>
      <c r="F239" s="162"/>
      <c r="G239" s="177" t="str">
        <f t="shared" si="13"/>
        <v/>
      </c>
      <c r="H239" s="140"/>
      <c r="I239" s="166"/>
      <c r="J239" s="141"/>
      <c r="K239" s="141"/>
      <c r="L239" s="141"/>
      <c r="M239" s="178" t="str">
        <f t="shared" si="14"/>
        <v/>
      </c>
      <c r="N239" s="178" t="str">
        <f t="shared" si="15"/>
        <v/>
      </c>
      <c r="O239" s="143"/>
      <c r="P239" s="140"/>
      <c r="Q239" s="140"/>
      <c r="R239" s="140"/>
      <c r="S239" s="142"/>
      <c r="T239" s="142"/>
      <c r="U239" s="61"/>
      <c r="V239" s="4"/>
      <c r="W239" s="4" t="str">
        <f t="shared" si="16"/>
        <v/>
      </c>
      <c r="X239" s="4"/>
      <c r="AI239" s="152"/>
      <c r="AJ239" s="153"/>
    </row>
    <row r="240" spans="1:36" s="77" customFormat="1" ht="44.25" customHeight="1" x14ac:dyDescent="0.3">
      <c r="A240" s="4"/>
      <c r="B240" s="1"/>
      <c r="C240" s="57"/>
      <c r="D240" s="58"/>
      <c r="E240" s="139"/>
      <c r="F240" s="162"/>
      <c r="G240" s="177" t="str">
        <f t="shared" si="13"/>
        <v/>
      </c>
      <c r="H240" s="140"/>
      <c r="I240" s="166"/>
      <c r="J240" s="141"/>
      <c r="K240" s="141"/>
      <c r="L240" s="141"/>
      <c r="M240" s="178" t="str">
        <f t="shared" si="14"/>
        <v/>
      </c>
      <c r="N240" s="178" t="str">
        <f t="shared" si="15"/>
        <v/>
      </c>
      <c r="O240" s="143"/>
      <c r="P240" s="140"/>
      <c r="Q240" s="140"/>
      <c r="R240" s="140"/>
      <c r="S240" s="142"/>
      <c r="T240" s="142"/>
      <c r="U240" s="61"/>
      <c r="V240" s="4"/>
      <c r="W240" s="4" t="str">
        <f t="shared" si="16"/>
        <v/>
      </c>
      <c r="X240" s="4"/>
      <c r="AI240" s="152"/>
      <c r="AJ240" s="153"/>
    </row>
    <row r="241" spans="1:36" s="77" customFormat="1" ht="44.25" customHeight="1" x14ac:dyDescent="0.3">
      <c r="A241" s="4"/>
      <c r="B241" s="1"/>
      <c r="C241" s="57"/>
      <c r="D241" s="58"/>
      <c r="E241" s="139"/>
      <c r="F241" s="162"/>
      <c r="G241" s="177" t="str">
        <f t="shared" si="13"/>
        <v/>
      </c>
      <c r="H241" s="140"/>
      <c r="I241" s="166"/>
      <c r="J241" s="141"/>
      <c r="K241" s="141"/>
      <c r="L241" s="141"/>
      <c r="M241" s="178" t="str">
        <f t="shared" si="14"/>
        <v/>
      </c>
      <c r="N241" s="178" t="str">
        <f t="shared" si="15"/>
        <v/>
      </c>
      <c r="O241" s="143"/>
      <c r="P241" s="140"/>
      <c r="Q241" s="140"/>
      <c r="R241" s="140"/>
      <c r="S241" s="142"/>
      <c r="T241" s="142"/>
      <c r="U241" s="61"/>
      <c r="V241" s="4"/>
      <c r="W241" s="4" t="str">
        <f t="shared" si="16"/>
        <v/>
      </c>
      <c r="X241" s="4"/>
      <c r="AI241" s="152"/>
      <c r="AJ241" s="153"/>
    </row>
    <row r="242" spans="1:36" s="77" customFormat="1" ht="44.25" customHeight="1" x14ac:dyDescent="0.3">
      <c r="A242" s="4"/>
      <c r="B242" s="1"/>
      <c r="C242" s="57"/>
      <c r="D242" s="58"/>
      <c r="E242" s="139"/>
      <c r="F242" s="162"/>
      <c r="G242" s="177" t="str">
        <f t="shared" si="13"/>
        <v/>
      </c>
      <c r="H242" s="140"/>
      <c r="I242" s="166"/>
      <c r="J242" s="141"/>
      <c r="K242" s="141"/>
      <c r="L242" s="141"/>
      <c r="M242" s="178" t="str">
        <f t="shared" si="14"/>
        <v/>
      </c>
      <c r="N242" s="178" t="str">
        <f t="shared" si="15"/>
        <v/>
      </c>
      <c r="O242" s="143"/>
      <c r="P242" s="140"/>
      <c r="Q242" s="140"/>
      <c r="R242" s="140"/>
      <c r="S242" s="142"/>
      <c r="T242" s="142"/>
      <c r="U242" s="61"/>
      <c r="V242" s="4"/>
      <c r="W242" s="4" t="str">
        <f t="shared" si="16"/>
        <v/>
      </c>
      <c r="X242" s="4"/>
      <c r="AI242" s="152"/>
      <c r="AJ242" s="153"/>
    </row>
    <row r="243" spans="1:36" s="77" customFormat="1" ht="44.25" customHeight="1" x14ac:dyDescent="0.3">
      <c r="A243" s="4"/>
      <c r="B243" s="1"/>
      <c r="C243" s="57"/>
      <c r="D243" s="58"/>
      <c r="E243" s="139"/>
      <c r="F243" s="162"/>
      <c r="G243" s="177" t="str">
        <f t="shared" si="13"/>
        <v/>
      </c>
      <c r="H243" s="140"/>
      <c r="I243" s="166"/>
      <c r="J243" s="141"/>
      <c r="K243" s="141"/>
      <c r="L243" s="141"/>
      <c r="M243" s="178" t="str">
        <f t="shared" si="14"/>
        <v/>
      </c>
      <c r="N243" s="178" t="str">
        <f t="shared" si="15"/>
        <v/>
      </c>
      <c r="O243" s="143"/>
      <c r="P243" s="140"/>
      <c r="Q243" s="140"/>
      <c r="R243" s="140"/>
      <c r="S243" s="142"/>
      <c r="T243" s="142"/>
      <c r="U243" s="61"/>
      <c r="V243" s="4"/>
      <c r="W243" s="4" t="str">
        <f t="shared" si="16"/>
        <v/>
      </c>
      <c r="X243" s="4"/>
      <c r="AI243" s="152"/>
      <c r="AJ243" s="153"/>
    </row>
    <row r="244" spans="1:36" s="77" customFormat="1" ht="44.25" customHeight="1" x14ac:dyDescent="0.3">
      <c r="A244" s="4"/>
      <c r="B244" s="1"/>
      <c r="C244" s="57"/>
      <c r="D244" s="58"/>
      <c r="E244" s="139"/>
      <c r="F244" s="162"/>
      <c r="G244" s="177" t="str">
        <f t="shared" si="13"/>
        <v/>
      </c>
      <c r="H244" s="140"/>
      <c r="I244" s="166"/>
      <c r="J244" s="141"/>
      <c r="K244" s="141"/>
      <c r="L244" s="141"/>
      <c r="M244" s="178" t="str">
        <f t="shared" si="14"/>
        <v/>
      </c>
      <c r="N244" s="178" t="str">
        <f t="shared" si="15"/>
        <v/>
      </c>
      <c r="O244" s="143"/>
      <c r="P244" s="140"/>
      <c r="Q244" s="140"/>
      <c r="R244" s="140"/>
      <c r="S244" s="142"/>
      <c r="T244" s="142"/>
      <c r="U244" s="61"/>
      <c r="V244" s="4"/>
      <c r="W244" s="4" t="str">
        <f t="shared" si="16"/>
        <v/>
      </c>
      <c r="X244" s="4"/>
      <c r="AI244" s="152"/>
      <c r="AJ244" s="153"/>
    </row>
    <row r="245" spans="1:36" s="77" customFormat="1" ht="44.25" customHeight="1" x14ac:dyDescent="0.3">
      <c r="A245" s="4"/>
      <c r="B245" s="1"/>
      <c r="C245" s="57"/>
      <c r="D245" s="58"/>
      <c r="E245" s="139"/>
      <c r="F245" s="162"/>
      <c r="G245" s="177" t="str">
        <f t="shared" si="13"/>
        <v/>
      </c>
      <c r="H245" s="140"/>
      <c r="I245" s="166"/>
      <c r="J245" s="141"/>
      <c r="K245" s="141"/>
      <c r="L245" s="141"/>
      <c r="M245" s="178" t="str">
        <f t="shared" si="14"/>
        <v/>
      </c>
      <c r="N245" s="178" t="str">
        <f t="shared" si="15"/>
        <v/>
      </c>
      <c r="O245" s="143"/>
      <c r="P245" s="140"/>
      <c r="Q245" s="140"/>
      <c r="R245" s="140"/>
      <c r="S245" s="142"/>
      <c r="T245" s="142"/>
      <c r="U245" s="61"/>
      <c r="V245" s="4"/>
      <c r="W245" s="4" t="str">
        <f t="shared" si="16"/>
        <v/>
      </c>
      <c r="X245" s="4"/>
      <c r="AI245" s="152"/>
      <c r="AJ245" s="153"/>
    </row>
    <row r="246" spans="1:36" s="77" customFormat="1" ht="44.25" customHeight="1" x14ac:dyDescent="0.3">
      <c r="A246" s="4"/>
      <c r="B246" s="1"/>
      <c r="C246" s="57"/>
      <c r="D246" s="58"/>
      <c r="E246" s="139"/>
      <c r="F246" s="162"/>
      <c r="G246" s="177" t="str">
        <f t="shared" si="13"/>
        <v/>
      </c>
      <c r="H246" s="140"/>
      <c r="I246" s="166"/>
      <c r="J246" s="141"/>
      <c r="K246" s="141"/>
      <c r="L246" s="141"/>
      <c r="M246" s="178" t="str">
        <f t="shared" si="14"/>
        <v/>
      </c>
      <c r="N246" s="178" t="str">
        <f t="shared" si="15"/>
        <v/>
      </c>
      <c r="O246" s="143"/>
      <c r="P246" s="140"/>
      <c r="Q246" s="140"/>
      <c r="R246" s="140"/>
      <c r="S246" s="142"/>
      <c r="T246" s="142"/>
      <c r="U246" s="61"/>
      <c r="V246" s="4"/>
      <c r="W246" s="4" t="str">
        <f t="shared" si="16"/>
        <v/>
      </c>
      <c r="X246" s="4"/>
      <c r="AI246" s="152"/>
      <c r="AJ246" s="153"/>
    </row>
    <row r="247" spans="1:36" s="77" customFormat="1" ht="44.25" customHeight="1" x14ac:dyDescent="0.3">
      <c r="A247" s="4"/>
      <c r="B247" s="1"/>
      <c r="C247" s="57"/>
      <c r="D247" s="58"/>
      <c r="E247" s="139"/>
      <c r="F247" s="162"/>
      <c r="G247" s="177" t="str">
        <f t="shared" si="13"/>
        <v/>
      </c>
      <c r="H247" s="140"/>
      <c r="I247" s="166"/>
      <c r="J247" s="141"/>
      <c r="K247" s="141"/>
      <c r="L247" s="141"/>
      <c r="M247" s="178" t="str">
        <f t="shared" si="14"/>
        <v/>
      </c>
      <c r="N247" s="178" t="str">
        <f t="shared" si="15"/>
        <v/>
      </c>
      <c r="O247" s="143"/>
      <c r="P247" s="140"/>
      <c r="Q247" s="140"/>
      <c r="R247" s="140"/>
      <c r="S247" s="142"/>
      <c r="T247" s="142"/>
      <c r="U247" s="61"/>
      <c r="V247" s="4"/>
      <c r="W247" s="4" t="str">
        <f t="shared" si="16"/>
        <v/>
      </c>
      <c r="X247" s="4"/>
      <c r="AI247" s="152"/>
      <c r="AJ247" s="153"/>
    </row>
    <row r="248" spans="1:36" s="77" customFormat="1" ht="44.25" customHeight="1" x14ac:dyDescent="0.3">
      <c r="A248" s="4"/>
      <c r="B248" s="1"/>
      <c r="C248" s="57"/>
      <c r="D248" s="58"/>
      <c r="E248" s="139"/>
      <c r="F248" s="162"/>
      <c r="G248" s="177" t="str">
        <f t="shared" si="13"/>
        <v/>
      </c>
      <c r="H248" s="140"/>
      <c r="I248" s="166"/>
      <c r="J248" s="141"/>
      <c r="K248" s="141"/>
      <c r="L248" s="141"/>
      <c r="M248" s="178" t="str">
        <f t="shared" si="14"/>
        <v/>
      </c>
      <c r="N248" s="178" t="str">
        <f t="shared" si="15"/>
        <v/>
      </c>
      <c r="O248" s="143"/>
      <c r="P248" s="140"/>
      <c r="Q248" s="140"/>
      <c r="R248" s="140"/>
      <c r="S248" s="142"/>
      <c r="T248" s="142"/>
      <c r="U248" s="61"/>
      <c r="V248" s="4"/>
      <c r="W248" s="4" t="str">
        <f t="shared" si="16"/>
        <v/>
      </c>
      <c r="X248" s="4"/>
      <c r="AI248" s="152"/>
      <c r="AJ248" s="153"/>
    </row>
    <row r="249" spans="1:36" s="77" customFormat="1" ht="44.25" customHeight="1" x14ac:dyDescent="0.3">
      <c r="A249" s="4"/>
      <c r="B249" s="1"/>
      <c r="C249" s="57"/>
      <c r="D249" s="58"/>
      <c r="E249" s="139"/>
      <c r="F249" s="162"/>
      <c r="G249" s="177" t="str">
        <f t="shared" si="13"/>
        <v/>
      </c>
      <c r="H249" s="140"/>
      <c r="I249" s="166"/>
      <c r="J249" s="141"/>
      <c r="K249" s="141"/>
      <c r="L249" s="141"/>
      <c r="M249" s="178" t="str">
        <f t="shared" si="14"/>
        <v/>
      </c>
      <c r="N249" s="178" t="str">
        <f t="shared" si="15"/>
        <v/>
      </c>
      <c r="O249" s="143"/>
      <c r="P249" s="140"/>
      <c r="Q249" s="140"/>
      <c r="R249" s="140"/>
      <c r="S249" s="142"/>
      <c r="T249" s="142"/>
      <c r="U249" s="61"/>
      <c r="V249" s="4"/>
      <c r="W249" s="4" t="str">
        <f t="shared" si="16"/>
        <v/>
      </c>
      <c r="X249" s="4"/>
      <c r="AI249" s="152"/>
      <c r="AJ249" s="153"/>
    </row>
    <row r="250" spans="1:36" s="77" customFormat="1" ht="44.25" customHeight="1" x14ac:dyDescent="0.3">
      <c r="A250" s="4"/>
      <c r="B250" s="1"/>
      <c r="C250" s="57"/>
      <c r="D250" s="58"/>
      <c r="E250" s="139"/>
      <c r="F250" s="162"/>
      <c r="G250" s="177" t="str">
        <f t="shared" si="13"/>
        <v/>
      </c>
      <c r="H250" s="140"/>
      <c r="I250" s="166"/>
      <c r="J250" s="141"/>
      <c r="K250" s="141"/>
      <c r="L250" s="141"/>
      <c r="M250" s="178" t="str">
        <f t="shared" si="14"/>
        <v/>
      </c>
      <c r="N250" s="178" t="str">
        <f t="shared" si="15"/>
        <v/>
      </c>
      <c r="O250" s="143"/>
      <c r="P250" s="140"/>
      <c r="Q250" s="140"/>
      <c r="R250" s="140"/>
      <c r="S250" s="142"/>
      <c r="T250" s="142"/>
      <c r="U250" s="61"/>
      <c r="V250" s="4"/>
      <c r="W250" s="4" t="str">
        <f t="shared" si="16"/>
        <v/>
      </c>
      <c r="X250" s="4"/>
      <c r="AI250" s="152"/>
      <c r="AJ250" s="153"/>
    </row>
    <row r="251" spans="1:36" s="77" customFormat="1" ht="44.25" customHeight="1" x14ac:dyDescent="0.3">
      <c r="A251" s="4"/>
      <c r="B251" s="1"/>
      <c r="C251" s="57"/>
      <c r="D251" s="58"/>
      <c r="E251" s="139"/>
      <c r="F251" s="162"/>
      <c r="G251" s="177" t="str">
        <f t="shared" si="13"/>
        <v/>
      </c>
      <c r="H251" s="140"/>
      <c r="I251" s="166"/>
      <c r="J251" s="141"/>
      <c r="K251" s="141"/>
      <c r="L251" s="141"/>
      <c r="M251" s="178" t="str">
        <f t="shared" si="14"/>
        <v/>
      </c>
      <c r="N251" s="178" t="str">
        <f t="shared" si="15"/>
        <v/>
      </c>
      <c r="O251" s="143"/>
      <c r="P251" s="140"/>
      <c r="Q251" s="140"/>
      <c r="R251" s="140"/>
      <c r="S251" s="142"/>
      <c r="T251" s="142"/>
      <c r="U251" s="61"/>
      <c r="V251" s="4"/>
      <c r="W251" s="4" t="str">
        <f t="shared" si="16"/>
        <v/>
      </c>
      <c r="X251" s="4"/>
      <c r="AI251" s="152"/>
      <c r="AJ251" s="153"/>
    </row>
    <row r="252" spans="1:36" s="77" customFormat="1" ht="44.25" customHeight="1" x14ac:dyDescent="0.3">
      <c r="A252" s="4"/>
      <c r="B252" s="1"/>
      <c r="C252" s="57"/>
      <c r="D252" s="58"/>
      <c r="E252" s="139"/>
      <c r="F252" s="162"/>
      <c r="G252" s="177" t="str">
        <f t="shared" si="13"/>
        <v/>
      </c>
      <c r="H252" s="140"/>
      <c r="I252" s="166"/>
      <c r="J252" s="141"/>
      <c r="K252" s="141"/>
      <c r="L252" s="141"/>
      <c r="M252" s="178" t="str">
        <f t="shared" si="14"/>
        <v/>
      </c>
      <c r="N252" s="178" t="str">
        <f t="shared" si="15"/>
        <v/>
      </c>
      <c r="O252" s="143"/>
      <c r="P252" s="140"/>
      <c r="Q252" s="140"/>
      <c r="R252" s="140"/>
      <c r="S252" s="142"/>
      <c r="T252" s="142"/>
      <c r="U252" s="61"/>
      <c r="V252" s="4"/>
      <c r="W252" s="4" t="str">
        <f t="shared" si="16"/>
        <v/>
      </c>
      <c r="X252" s="4"/>
      <c r="AI252" s="152"/>
      <c r="AJ252" s="153"/>
    </row>
    <row r="253" spans="1:36" s="77" customFormat="1" ht="44.25" customHeight="1" x14ac:dyDescent="0.3">
      <c r="A253" s="4"/>
      <c r="B253" s="1"/>
      <c r="C253" s="57"/>
      <c r="D253" s="58"/>
      <c r="E253" s="139"/>
      <c r="F253" s="162"/>
      <c r="G253" s="177" t="str">
        <f t="shared" si="13"/>
        <v/>
      </c>
      <c r="H253" s="140"/>
      <c r="I253" s="166"/>
      <c r="J253" s="141"/>
      <c r="K253" s="141"/>
      <c r="L253" s="141"/>
      <c r="M253" s="178" t="str">
        <f t="shared" si="14"/>
        <v/>
      </c>
      <c r="N253" s="178" t="str">
        <f t="shared" si="15"/>
        <v/>
      </c>
      <c r="O253" s="143"/>
      <c r="P253" s="140"/>
      <c r="Q253" s="140"/>
      <c r="R253" s="140"/>
      <c r="S253" s="142"/>
      <c r="T253" s="142"/>
      <c r="U253" s="61"/>
      <c r="V253" s="4"/>
      <c r="W253" s="4" t="str">
        <f t="shared" si="16"/>
        <v/>
      </c>
      <c r="X253" s="4"/>
      <c r="AI253" s="152"/>
      <c r="AJ253" s="153"/>
    </row>
    <row r="254" spans="1:36" s="77" customFormat="1" ht="44.25" customHeight="1" x14ac:dyDescent="0.3">
      <c r="A254" s="4"/>
      <c r="B254" s="1"/>
      <c r="C254" s="57"/>
      <c r="D254" s="58"/>
      <c r="E254" s="139"/>
      <c r="F254" s="162"/>
      <c r="G254" s="177" t="str">
        <f t="shared" si="13"/>
        <v/>
      </c>
      <c r="H254" s="140"/>
      <c r="I254" s="166"/>
      <c r="J254" s="141"/>
      <c r="K254" s="141"/>
      <c r="L254" s="141"/>
      <c r="M254" s="178" t="str">
        <f t="shared" si="14"/>
        <v/>
      </c>
      <c r="N254" s="178" t="str">
        <f t="shared" si="15"/>
        <v/>
      </c>
      <c r="O254" s="143"/>
      <c r="P254" s="140"/>
      <c r="Q254" s="140"/>
      <c r="R254" s="140"/>
      <c r="S254" s="142"/>
      <c r="T254" s="142"/>
      <c r="U254" s="61"/>
      <c r="V254" s="4"/>
      <c r="W254" s="4" t="str">
        <f t="shared" si="16"/>
        <v/>
      </c>
      <c r="X254" s="4"/>
      <c r="AI254" s="152"/>
      <c r="AJ254" s="153"/>
    </row>
    <row r="255" spans="1:36" s="77" customFormat="1" ht="44.25" customHeight="1" x14ac:dyDescent="0.3">
      <c r="A255" s="4"/>
      <c r="B255" s="1"/>
      <c r="C255" s="57"/>
      <c r="D255" s="58"/>
      <c r="E255" s="139"/>
      <c r="F255" s="162"/>
      <c r="G255" s="177" t="str">
        <f t="shared" si="13"/>
        <v/>
      </c>
      <c r="H255" s="140"/>
      <c r="I255" s="166"/>
      <c r="J255" s="141"/>
      <c r="K255" s="141"/>
      <c r="L255" s="141"/>
      <c r="M255" s="178" t="str">
        <f t="shared" si="14"/>
        <v/>
      </c>
      <c r="N255" s="178" t="str">
        <f t="shared" si="15"/>
        <v/>
      </c>
      <c r="O255" s="143"/>
      <c r="P255" s="140"/>
      <c r="Q255" s="140"/>
      <c r="R255" s="140"/>
      <c r="S255" s="142"/>
      <c r="T255" s="142"/>
      <c r="U255" s="61"/>
      <c r="V255" s="4"/>
      <c r="W255" s="4" t="str">
        <f t="shared" si="16"/>
        <v/>
      </c>
      <c r="X255" s="4"/>
      <c r="AI255" s="152"/>
      <c r="AJ255" s="153"/>
    </row>
    <row r="256" spans="1:36" s="77" customFormat="1" ht="44.25" customHeight="1" x14ac:dyDescent="0.3">
      <c r="A256" s="4"/>
      <c r="B256" s="1"/>
      <c r="C256" s="57"/>
      <c r="D256" s="58"/>
      <c r="E256" s="139"/>
      <c r="F256" s="162"/>
      <c r="G256" s="177" t="str">
        <f t="shared" si="13"/>
        <v/>
      </c>
      <c r="H256" s="140"/>
      <c r="I256" s="166"/>
      <c r="J256" s="141"/>
      <c r="K256" s="141"/>
      <c r="L256" s="141"/>
      <c r="M256" s="178" t="str">
        <f t="shared" si="14"/>
        <v/>
      </c>
      <c r="N256" s="178" t="str">
        <f t="shared" si="15"/>
        <v/>
      </c>
      <c r="O256" s="143"/>
      <c r="P256" s="140"/>
      <c r="Q256" s="140"/>
      <c r="R256" s="140"/>
      <c r="S256" s="142"/>
      <c r="T256" s="142"/>
      <c r="U256" s="61"/>
      <c r="V256" s="4"/>
      <c r="W256" s="4" t="str">
        <f t="shared" si="16"/>
        <v/>
      </c>
      <c r="X256" s="4"/>
      <c r="AI256" s="152"/>
      <c r="AJ256" s="153"/>
    </row>
    <row r="257" spans="1:36" s="77" customFormat="1" ht="44.25" customHeight="1" x14ac:dyDescent="0.3">
      <c r="A257" s="4"/>
      <c r="B257" s="1"/>
      <c r="C257" s="57"/>
      <c r="D257" s="58"/>
      <c r="E257" s="139"/>
      <c r="F257" s="162"/>
      <c r="G257" s="177" t="str">
        <f t="shared" si="13"/>
        <v/>
      </c>
      <c r="H257" s="140"/>
      <c r="I257" s="166"/>
      <c r="J257" s="141"/>
      <c r="K257" s="141"/>
      <c r="L257" s="141"/>
      <c r="M257" s="178" t="str">
        <f t="shared" si="14"/>
        <v/>
      </c>
      <c r="N257" s="178" t="str">
        <f t="shared" si="15"/>
        <v/>
      </c>
      <c r="O257" s="143"/>
      <c r="P257" s="140"/>
      <c r="Q257" s="140"/>
      <c r="R257" s="140"/>
      <c r="S257" s="142"/>
      <c r="T257" s="142"/>
      <c r="U257" s="61"/>
      <c r="V257" s="4"/>
      <c r="W257" s="4" t="str">
        <f t="shared" si="16"/>
        <v/>
      </c>
      <c r="X257" s="4"/>
      <c r="AI257" s="152"/>
      <c r="AJ257" s="153"/>
    </row>
    <row r="258" spans="1:36" s="77" customFormat="1" ht="44.25" customHeight="1" x14ac:dyDescent="0.3">
      <c r="A258" s="4"/>
      <c r="B258" s="1"/>
      <c r="C258" s="57"/>
      <c r="D258" s="58"/>
      <c r="E258" s="139"/>
      <c r="F258" s="162"/>
      <c r="G258" s="177" t="str">
        <f t="shared" si="13"/>
        <v/>
      </c>
      <c r="H258" s="140"/>
      <c r="I258" s="166"/>
      <c r="J258" s="141"/>
      <c r="K258" s="141"/>
      <c r="L258" s="141"/>
      <c r="M258" s="178" t="str">
        <f t="shared" si="14"/>
        <v/>
      </c>
      <c r="N258" s="178" t="str">
        <f t="shared" si="15"/>
        <v/>
      </c>
      <c r="O258" s="143"/>
      <c r="P258" s="140"/>
      <c r="Q258" s="140"/>
      <c r="R258" s="140"/>
      <c r="S258" s="142"/>
      <c r="T258" s="142"/>
      <c r="U258" s="61"/>
      <c r="V258" s="4"/>
      <c r="W258" s="4" t="str">
        <f t="shared" si="16"/>
        <v/>
      </c>
      <c r="X258" s="4"/>
      <c r="AI258" s="152"/>
      <c r="AJ258" s="153"/>
    </row>
    <row r="259" spans="1:36" s="77" customFormat="1" ht="44.25" customHeight="1" x14ac:dyDescent="0.3">
      <c r="A259" s="4"/>
      <c r="B259" s="1"/>
      <c r="C259" s="57"/>
      <c r="D259" s="58"/>
      <c r="E259" s="139"/>
      <c r="F259" s="162"/>
      <c r="G259" s="177" t="str">
        <f t="shared" si="13"/>
        <v/>
      </c>
      <c r="H259" s="140"/>
      <c r="I259" s="166"/>
      <c r="J259" s="141"/>
      <c r="K259" s="141"/>
      <c r="L259" s="141"/>
      <c r="M259" s="178" t="str">
        <f t="shared" si="14"/>
        <v/>
      </c>
      <c r="N259" s="178" t="str">
        <f t="shared" si="15"/>
        <v/>
      </c>
      <c r="O259" s="143"/>
      <c r="P259" s="140"/>
      <c r="Q259" s="140"/>
      <c r="R259" s="140"/>
      <c r="S259" s="142"/>
      <c r="T259" s="142"/>
      <c r="U259" s="61"/>
      <c r="V259" s="4"/>
      <c r="W259" s="4" t="str">
        <f t="shared" si="16"/>
        <v/>
      </c>
      <c r="X259" s="4"/>
      <c r="AI259" s="152"/>
      <c r="AJ259" s="153"/>
    </row>
    <row r="260" spans="1:36" s="77" customFormat="1" ht="44.25" customHeight="1" x14ac:dyDescent="0.3">
      <c r="A260" s="4"/>
      <c r="B260" s="1"/>
      <c r="C260" s="57"/>
      <c r="D260" s="58"/>
      <c r="E260" s="139"/>
      <c r="F260" s="162"/>
      <c r="G260" s="177" t="str">
        <f t="shared" si="13"/>
        <v/>
      </c>
      <c r="H260" s="140"/>
      <c r="I260" s="166"/>
      <c r="J260" s="141"/>
      <c r="K260" s="141"/>
      <c r="L260" s="141"/>
      <c r="M260" s="178" t="str">
        <f t="shared" si="14"/>
        <v/>
      </c>
      <c r="N260" s="178" t="str">
        <f t="shared" si="15"/>
        <v/>
      </c>
      <c r="O260" s="143"/>
      <c r="P260" s="140"/>
      <c r="Q260" s="140"/>
      <c r="R260" s="140"/>
      <c r="S260" s="142"/>
      <c r="T260" s="142"/>
      <c r="U260" s="61"/>
      <c r="V260" s="4"/>
      <c r="W260" s="4" t="str">
        <f t="shared" si="16"/>
        <v/>
      </c>
      <c r="X260" s="4"/>
      <c r="AI260" s="152"/>
      <c r="AJ260" s="153"/>
    </row>
    <row r="261" spans="1:36" s="77" customFormat="1" ht="44.25" customHeight="1" x14ac:dyDescent="0.3">
      <c r="A261" s="4"/>
      <c r="B261" s="1"/>
      <c r="C261" s="57"/>
      <c r="D261" s="58"/>
      <c r="E261" s="139"/>
      <c r="F261" s="162"/>
      <c r="G261" s="177" t="str">
        <f t="shared" si="13"/>
        <v/>
      </c>
      <c r="H261" s="140"/>
      <c r="I261" s="166"/>
      <c r="J261" s="141"/>
      <c r="K261" s="141"/>
      <c r="L261" s="141"/>
      <c r="M261" s="178" t="str">
        <f t="shared" si="14"/>
        <v/>
      </c>
      <c r="N261" s="178" t="str">
        <f t="shared" si="15"/>
        <v/>
      </c>
      <c r="O261" s="143"/>
      <c r="P261" s="140"/>
      <c r="Q261" s="140"/>
      <c r="R261" s="140"/>
      <c r="S261" s="142"/>
      <c r="T261" s="142"/>
      <c r="U261" s="61"/>
      <c r="V261" s="4"/>
      <c r="W261" s="4" t="str">
        <f t="shared" si="16"/>
        <v/>
      </c>
      <c r="X261" s="4"/>
      <c r="AI261" s="152"/>
      <c r="AJ261" s="153"/>
    </row>
    <row r="262" spans="1:36" s="77" customFormat="1" ht="44.25" customHeight="1" x14ac:dyDescent="0.3">
      <c r="A262" s="4"/>
      <c r="B262" s="1"/>
      <c r="C262" s="57"/>
      <c r="D262" s="58"/>
      <c r="E262" s="139"/>
      <c r="F262" s="162"/>
      <c r="G262" s="177" t="str">
        <f t="shared" si="13"/>
        <v/>
      </c>
      <c r="H262" s="140"/>
      <c r="I262" s="166"/>
      <c r="J262" s="141"/>
      <c r="K262" s="141"/>
      <c r="L262" s="141"/>
      <c r="M262" s="178" t="str">
        <f t="shared" si="14"/>
        <v/>
      </c>
      <c r="N262" s="178" t="str">
        <f t="shared" si="15"/>
        <v/>
      </c>
      <c r="O262" s="143"/>
      <c r="P262" s="140"/>
      <c r="Q262" s="140"/>
      <c r="R262" s="140"/>
      <c r="S262" s="142"/>
      <c r="T262" s="142"/>
      <c r="U262" s="61"/>
      <c r="V262" s="4"/>
      <c r="W262" s="4" t="str">
        <f t="shared" si="16"/>
        <v/>
      </c>
      <c r="X262" s="4"/>
      <c r="AI262" s="152"/>
      <c r="AJ262" s="153"/>
    </row>
    <row r="263" spans="1:36" s="77" customFormat="1" ht="44.25" customHeight="1" x14ac:dyDescent="0.3">
      <c r="A263" s="4"/>
      <c r="B263" s="1"/>
      <c r="C263" s="57"/>
      <c r="D263" s="58"/>
      <c r="E263" s="139"/>
      <c r="F263" s="162"/>
      <c r="G263" s="177" t="str">
        <f t="shared" si="13"/>
        <v/>
      </c>
      <c r="H263" s="140"/>
      <c r="I263" s="166"/>
      <c r="J263" s="141"/>
      <c r="K263" s="141"/>
      <c r="L263" s="141"/>
      <c r="M263" s="178" t="str">
        <f t="shared" si="14"/>
        <v/>
      </c>
      <c r="N263" s="178" t="str">
        <f t="shared" si="15"/>
        <v/>
      </c>
      <c r="O263" s="143"/>
      <c r="P263" s="140"/>
      <c r="Q263" s="140"/>
      <c r="R263" s="140"/>
      <c r="S263" s="142"/>
      <c r="T263" s="142"/>
      <c r="U263" s="61"/>
      <c r="V263" s="4"/>
      <c r="W263" s="4" t="str">
        <f t="shared" si="16"/>
        <v/>
      </c>
      <c r="X263" s="4"/>
      <c r="AI263" s="152"/>
      <c r="AJ263" s="153"/>
    </row>
    <row r="264" spans="1:36" s="77" customFormat="1" ht="44.25" customHeight="1" x14ac:dyDescent="0.3">
      <c r="A264" s="4"/>
      <c r="B264" s="1"/>
      <c r="C264" s="57"/>
      <c r="D264" s="58"/>
      <c r="E264" s="139"/>
      <c r="F264" s="162"/>
      <c r="G264" s="177" t="str">
        <f t="shared" si="13"/>
        <v/>
      </c>
      <c r="H264" s="140"/>
      <c r="I264" s="166"/>
      <c r="J264" s="141"/>
      <c r="K264" s="141"/>
      <c r="L264" s="141"/>
      <c r="M264" s="178" t="str">
        <f t="shared" si="14"/>
        <v/>
      </c>
      <c r="N264" s="178" t="str">
        <f t="shared" si="15"/>
        <v/>
      </c>
      <c r="O264" s="143"/>
      <c r="P264" s="140"/>
      <c r="Q264" s="140"/>
      <c r="R264" s="140"/>
      <c r="S264" s="142"/>
      <c r="T264" s="142"/>
      <c r="U264" s="61"/>
      <c r="V264" s="4"/>
      <c r="W264" s="4" t="str">
        <f t="shared" si="16"/>
        <v/>
      </c>
      <c r="X264" s="4"/>
      <c r="AI264" s="152"/>
      <c r="AJ264" s="153"/>
    </row>
    <row r="265" spans="1:36" s="77" customFormat="1" ht="44.25" customHeight="1" x14ac:dyDescent="0.3">
      <c r="A265" s="4"/>
      <c r="B265" s="1"/>
      <c r="C265" s="57"/>
      <c r="D265" s="58"/>
      <c r="E265" s="139"/>
      <c r="F265" s="162"/>
      <c r="G265" s="177" t="str">
        <f t="shared" si="13"/>
        <v/>
      </c>
      <c r="H265" s="140"/>
      <c r="I265" s="166"/>
      <c r="J265" s="141"/>
      <c r="K265" s="141"/>
      <c r="L265" s="141"/>
      <c r="M265" s="178" t="str">
        <f t="shared" si="14"/>
        <v/>
      </c>
      <c r="N265" s="178" t="str">
        <f t="shared" si="15"/>
        <v/>
      </c>
      <c r="O265" s="143"/>
      <c r="P265" s="140"/>
      <c r="Q265" s="140"/>
      <c r="R265" s="140"/>
      <c r="S265" s="142"/>
      <c r="T265" s="142"/>
      <c r="U265" s="61"/>
      <c r="V265" s="4"/>
      <c r="W265" s="4" t="str">
        <f t="shared" si="16"/>
        <v/>
      </c>
      <c r="X265" s="4"/>
      <c r="AI265" s="152"/>
      <c r="AJ265" s="153"/>
    </row>
    <row r="266" spans="1:36" s="77" customFormat="1" ht="44.25" customHeight="1" x14ac:dyDescent="0.3">
      <c r="A266" s="4"/>
      <c r="B266" s="1"/>
      <c r="C266" s="57"/>
      <c r="D266" s="58"/>
      <c r="E266" s="139"/>
      <c r="F266" s="162"/>
      <c r="G266" s="177" t="str">
        <f t="shared" si="13"/>
        <v/>
      </c>
      <c r="H266" s="140"/>
      <c r="I266" s="166"/>
      <c r="J266" s="141"/>
      <c r="K266" s="141"/>
      <c r="L266" s="141"/>
      <c r="M266" s="178" t="str">
        <f t="shared" si="14"/>
        <v/>
      </c>
      <c r="N266" s="178" t="str">
        <f t="shared" si="15"/>
        <v/>
      </c>
      <c r="O266" s="143"/>
      <c r="P266" s="140"/>
      <c r="Q266" s="140"/>
      <c r="R266" s="140"/>
      <c r="S266" s="142"/>
      <c r="T266" s="142"/>
      <c r="U266" s="61"/>
      <c r="V266" s="4"/>
      <c r="W266" s="4" t="str">
        <f t="shared" si="16"/>
        <v/>
      </c>
      <c r="X266" s="4"/>
      <c r="AI266" s="152"/>
      <c r="AJ266" s="153"/>
    </row>
    <row r="267" spans="1:36" s="77" customFormat="1" ht="44.25" customHeight="1" x14ac:dyDescent="0.3">
      <c r="A267" s="4"/>
      <c r="B267" s="1"/>
      <c r="C267" s="57"/>
      <c r="D267" s="58"/>
      <c r="E267" s="139"/>
      <c r="F267" s="162"/>
      <c r="G267" s="177" t="str">
        <f t="shared" si="13"/>
        <v/>
      </c>
      <c r="H267" s="140"/>
      <c r="I267" s="166"/>
      <c r="J267" s="141"/>
      <c r="K267" s="141"/>
      <c r="L267" s="141"/>
      <c r="M267" s="178" t="str">
        <f t="shared" si="14"/>
        <v/>
      </c>
      <c r="N267" s="178" t="str">
        <f t="shared" si="15"/>
        <v/>
      </c>
      <c r="O267" s="143"/>
      <c r="P267" s="140"/>
      <c r="Q267" s="140"/>
      <c r="R267" s="140"/>
      <c r="S267" s="142"/>
      <c r="T267" s="142"/>
      <c r="U267" s="61"/>
      <c r="V267" s="4"/>
      <c r="W267" s="4" t="str">
        <f t="shared" si="16"/>
        <v/>
      </c>
      <c r="X267" s="4"/>
      <c r="AI267" s="152"/>
      <c r="AJ267" s="153"/>
    </row>
    <row r="268" spans="1:36" s="77" customFormat="1" ht="44.25" customHeight="1" x14ac:dyDescent="0.3">
      <c r="A268" s="4"/>
      <c r="B268" s="1"/>
      <c r="C268" s="57"/>
      <c r="D268" s="58"/>
      <c r="E268" s="139"/>
      <c r="F268" s="162"/>
      <c r="G268" s="177" t="str">
        <f t="shared" si="13"/>
        <v/>
      </c>
      <c r="H268" s="140"/>
      <c r="I268" s="166"/>
      <c r="J268" s="141"/>
      <c r="K268" s="141"/>
      <c r="L268" s="141"/>
      <c r="M268" s="178" t="str">
        <f t="shared" si="14"/>
        <v/>
      </c>
      <c r="N268" s="178" t="str">
        <f t="shared" si="15"/>
        <v/>
      </c>
      <c r="O268" s="143"/>
      <c r="P268" s="140"/>
      <c r="Q268" s="140"/>
      <c r="R268" s="140"/>
      <c r="S268" s="142"/>
      <c r="T268" s="142"/>
      <c r="U268" s="61"/>
      <c r="V268" s="4"/>
      <c r="W268" s="4" t="str">
        <f t="shared" si="16"/>
        <v/>
      </c>
      <c r="X268" s="4"/>
      <c r="AI268" s="152"/>
      <c r="AJ268" s="153"/>
    </row>
    <row r="269" spans="1:36" s="77" customFormat="1" ht="44.25" customHeight="1" x14ac:dyDescent="0.3">
      <c r="A269" s="4"/>
      <c r="B269" s="1"/>
      <c r="C269" s="57"/>
      <c r="D269" s="58"/>
      <c r="E269" s="139"/>
      <c r="F269" s="162"/>
      <c r="G269" s="177" t="str">
        <f t="shared" si="13"/>
        <v/>
      </c>
      <c r="H269" s="140"/>
      <c r="I269" s="166"/>
      <c r="J269" s="141"/>
      <c r="K269" s="141"/>
      <c r="L269" s="141"/>
      <c r="M269" s="178" t="str">
        <f t="shared" si="14"/>
        <v/>
      </c>
      <c r="N269" s="178" t="str">
        <f t="shared" si="15"/>
        <v/>
      </c>
      <c r="O269" s="143"/>
      <c r="P269" s="140"/>
      <c r="Q269" s="140"/>
      <c r="R269" s="140"/>
      <c r="S269" s="142"/>
      <c r="T269" s="142"/>
      <c r="U269" s="61"/>
      <c r="V269" s="4"/>
      <c r="W269" s="4" t="str">
        <f t="shared" si="16"/>
        <v/>
      </c>
      <c r="X269" s="4"/>
      <c r="AI269" s="152"/>
      <c r="AJ269" s="153"/>
    </row>
    <row r="270" spans="1:36" s="77" customFormat="1" ht="44.25" customHeight="1" x14ac:dyDescent="0.3">
      <c r="A270" s="4"/>
      <c r="B270" s="1"/>
      <c r="C270" s="57"/>
      <c r="D270" s="58"/>
      <c r="E270" s="139"/>
      <c r="F270" s="162"/>
      <c r="G270" s="177" t="str">
        <f t="shared" si="13"/>
        <v/>
      </c>
      <c r="H270" s="140"/>
      <c r="I270" s="166"/>
      <c r="J270" s="141"/>
      <c r="K270" s="141"/>
      <c r="L270" s="141"/>
      <c r="M270" s="178" t="str">
        <f t="shared" si="14"/>
        <v/>
      </c>
      <c r="N270" s="178" t="str">
        <f t="shared" si="15"/>
        <v/>
      </c>
      <c r="O270" s="143"/>
      <c r="P270" s="140"/>
      <c r="Q270" s="140"/>
      <c r="R270" s="140"/>
      <c r="S270" s="142"/>
      <c r="T270" s="142"/>
      <c r="U270" s="61"/>
      <c r="V270" s="4"/>
      <c r="W270" s="4" t="str">
        <f t="shared" si="16"/>
        <v/>
      </c>
      <c r="X270" s="4"/>
      <c r="AI270" s="152"/>
      <c r="AJ270" s="153"/>
    </row>
    <row r="271" spans="1:36" s="77" customFormat="1" ht="44.25" customHeight="1" x14ac:dyDescent="0.3">
      <c r="A271" s="4"/>
      <c r="B271" s="1"/>
      <c r="C271" s="57"/>
      <c r="D271" s="58"/>
      <c r="E271" s="139"/>
      <c r="F271" s="162"/>
      <c r="G271" s="177" t="str">
        <f t="shared" si="13"/>
        <v/>
      </c>
      <c r="H271" s="140"/>
      <c r="I271" s="166"/>
      <c r="J271" s="141"/>
      <c r="K271" s="141"/>
      <c r="L271" s="141"/>
      <c r="M271" s="178" t="str">
        <f t="shared" si="14"/>
        <v/>
      </c>
      <c r="N271" s="178" t="str">
        <f t="shared" si="15"/>
        <v/>
      </c>
      <c r="O271" s="143"/>
      <c r="P271" s="140"/>
      <c r="Q271" s="140"/>
      <c r="R271" s="140"/>
      <c r="S271" s="142"/>
      <c r="T271" s="142"/>
      <c r="U271" s="61"/>
      <c r="V271" s="4"/>
      <c r="W271" s="4" t="str">
        <f t="shared" si="16"/>
        <v/>
      </c>
      <c r="X271" s="4"/>
      <c r="AI271" s="152"/>
      <c r="AJ271" s="153"/>
    </row>
    <row r="272" spans="1:36" s="77" customFormat="1" ht="44.25" customHeight="1" x14ac:dyDescent="0.3">
      <c r="A272" s="4"/>
      <c r="B272" s="1"/>
      <c r="C272" s="57"/>
      <c r="D272" s="58"/>
      <c r="E272" s="139"/>
      <c r="F272" s="162"/>
      <c r="G272" s="177" t="str">
        <f t="shared" si="13"/>
        <v/>
      </c>
      <c r="H272" s="140"/>
      <c r="I272" s="166"/>
      <c r="J272" s="141"/>
      <c r="K272" s="141"/>
      <c r="L272" s="141"/>
      <c r="M272" s="178" t="str">
        <f t="shared" si="14"/>
        <v/>
      </c>
      <c r="N272" s="178" t="str">
        <f t="shared" si="15"/>
        <v/>
      </c>
      <c r="O272" s="143"/>
      <c r="P272" s="140"/>
      <c r="Q272" s="140"/>
      <c r="R272" s="140"/>
      <c r="S272" s="142"/>
      <c r="T272" s="142"/>
      <c r="U272" s="61"/>
      <c r="V272" s="4"/>
      <c r="W272" s="4" t="str">
        <f t="shared" si="16"/>
        <v/>
      </c>
      <c r="X272" s="4"/>
      <c r="AI272" s="152"/>
      <c r="AJ272" s="153"/>
    </row>
    <row r="273" spans="1:36" s="77" customFormat="1" ht="44.25" customHeight="1" x14ac:dyDescent="0.3">
      <c r="A273" s="4"/>
      <c r="B273" s="1"/>
      <c r="C273" s="57"/>
      <c r="D273" s="58"/>
      <c r="E273" s="139"/>
      <c r="F273" s="162"/>
      <c r="G273" s="177" t="str">
        <f t="shared" si="13"/>
        <v/>
      </c>
      <c r="H273" s="140"/>
      <c r="I273" s="166"/>
      <c r="J273" s="141"/>
      <c r="K273" s="141"/>
      <c r="L273" s="141"/>
      <c r="M273" s="178" t="str">
        <f t="shared" si="14"/>
        <v/>
      </c>
      <c r="N273" s="178" t="str">
        <f t="shared" si="15"/>
        <v/>
      </c>
      <c r="O273" s="143"/>
      <c r="P273" s="140"/>
      <c r="Q273" s="140"/>
      <c r="R273" s="140"/>
      <c r="S273" s="142"/>
      <c r="T273" s="142"/>
      <c r="U273" s="61"/>
      <c r="V273" s="4"/>
      <c r="W273" s="4" t="str">
        <f t="shared" si="16"/>
        <v/>
      </c>
      <c r="X273" s="4"/>
      <c r="AI273" s="152"/>
      <c r="AJ273" s="153"/>
    </row>
    <row r="274" spans="1:36" s="77" customFormat="1" ht="44.25" customHeight="1" x14ac:dyDescent="0.3">
      <c r="A274" s="4"/>
      <c r="B274" s="1"/>
      <c r="C274" s="57"/>
      <c r="D274" s="58"/>
      <c r="E274" s="139"/>
      <c r="F274" s="162"/>
      <c r="G274" s="177" t="str">
        <f t="shared" si="13"/>
        <v/>
      </c>
      <c r="H274" s="140"/>
      <c r="I274" s="166"/>
      <c r="J274" s="141"/>
      <c r="K274" s="141"/>
      <c r="L274" s="141"/>
      <c r="M274" s="178" t="str">
        <f t="shared" si="14"/>
        <v/>
      </c>
      <c r="N274" s="178" t="str">
        <f t="shared" si="15"/>
        <v/>
      </c>
      <c r="O274" s="143"/>
      <c r="P274" s="140"/>
      <c r="Q274" s="140"/>
      <c r="R274" s="140"/>
      <c r="S274" s="142"/>
      <c r="T274" s="142"/>
      <c r="U274" s="61"/>
      <c r="V274" s="4"/>
      <c r="W274" s="4" t="str">
        <f t="shared" si="16"/>
        <v/>
      </c>
      <c r="X274" s="4"/>
      <c r="AI274" s="152"/>
      <c r="AJ274" s="153"/>
    </row>
    <row r="275" spans="1:36" s="77" customFormat="1" ht="44.25" customHeight="1" x14ac:dyDescent="0.3">
      <c r="A275" s="4"/>
      <c r="B275" s="1"/>
      <c r="C275" s="57"/>
      <c r="D275" s="58"/>
      <c r="E275" s="139"/>
      <c r="F275" s="162"/>
      <c r="G275" s="177" t="str">
        <f t="shared" si="13"/>
        <v/>
      </c>
      <c r="H275" s="140"/>
      <c r="I275" s="166"/>
      <c r="J275" s="141"/>
      <c r="K275" s="141"/>
      <c r="L275" s="141"/>
      <c r="M275" s="178" t="str">
        <f t="shared" si="14"/>
        <v/>
      </c>
      <c r="N275" s="178" t="str">
        <f t="shared" si="15"/>
        <v/>
      </c>
      <c r="O275" s="143"/>
      <c r="P275" s="140"/>
      <c r="Q275" s="140"/>
      <c r="R275" s="140"/>
      <c r="S275" s="142"/>
      <c r="T275" s="142"/>
      <c r="U275" s="61"/>
      <c r="V275" s="4"/>
      <c r="W275" s="4" t="str">
        <f t="shared" si="16"/>
        <v/>
      </c>
      <c r="X275" s="4"/>
      <c r="AI275" s="152"/>
      <c r="AJ275" s="153"/>
    </row>
    <row r="276" spans="1:36" s="77" customFormat="1" ht="44.25" customHeight="1" x14ac:dyDescent="0.3">
      <c r="A276" s="4"/>
      <c r="B276" s="1"/>
      <c r="C276" s="57"/>
      <c r="D276" s="58"/>
      <c r="E276" s="139"/>
      <c r="F276" s="162"/>
      <c r="G276" s="177" t="str">
        <f t="shared" ref="G276:G339" si="17">IFERROR(VLOOKUP(E276&amp;"+"&amp;F276,$X$19:$AA$69,4,0),"")</f>
        <v/>
      </c>
      <c r="H276" s="140"/>
      <c r="I276" s="166"/>
      <c r="J276" s="141"/>
      <c r="K276" s="141"/>
      <c r="L276" s="141"/>
      <c r="M276" s="178" t="str">
        <f t="shared" ref="M276:M339" si="18">IFERROR(J276/100*$W276,"")</f>
        <v/>
      </c>
      <c r="N276" s="178" t="str">
        <f t="shared" ref="N276:N339" si="19">IFERROR(K276/100*$W276,"")</f>
        <v/>
      </c>
      <c r="O276" s="143"/>
      <c r="P276" s="140"/>
      <c r="Q276" s="140"/>
      <c r="R276" s="140"/>
      <c r="S276" s="142"/>
      <c r="T276" s="142"/>
      <c r="U276" s="61"/>
      <c r="V276" s="4"/>
      <c r="W276" s="4" t="str">
        <f t="shared" ref="W276:W339" si="20">IF(L276="50 %","50",IF(L276="60 %","60",""))</f>
        <v/>
      </c>
      <c r="X276" s="4"/>
      <c r="AI276" s="152"/>
      <c r="AJ276" s="153"/>
    </row>
    <row r="277" spans="1:36" s="77" customFormat="1" ht="44.25" customHeight="1" x14ac:dyDescent="0.3">
      <c r="A277" s="4"/>
      <c r="B277" s="1"/>
      <c r="C277" s="57"/>
      <c r="D277" s="58"/>
      <c r="E277" s="139"/>
      <c r="F277" s="162"/>
      <c r="G277" s="177" t="str">
        <f t="shared" si="17"/>
        <v/>
      </c>
      <c r="H277" s="140"/>
      <c r="I277" s="166"/>
      <c r="J277" s="141"/>
      <c r="K277" s="141"/>
      <c r="L277" s="141"/>
      <c r="M277" s="178" t="str">
        <f t="shared" si="18"/>
        <v/>
      </c>
      <c r="N277" s="178" t="str">
        <f t="shared" si="19"/>
        <v/>
      </c>
      <c r="O277" s="143"/>
      <c r="P277" s="140"/>
      <c r="Q277" s="140"/>
      <c r="R277" s="140"/>
      <c r="S277" s="142"/>
      <c r="T277" s="142"/>
      <c r="U277" s="61"/>
      <c r="V277" s="4"/>
      <c r="W277" s="4" t="str">
        <f t="shared" si="20"/>
        <v/>
      </c>
      <c r="X277" s="4"/>
      <c r="AI277" s="152"/>
      <c r="AJ277" s="153"/>
    </row>
    <row r="278" spans="1:36" s="77" customFormat="1" ht="44.25" customHeight="1" x14ac:dyDescent="0.3">
      <c r="A278" s="4"/>
      <c r="B278" s="1"/>
      <c r="C278" s="57"/>
      <c r="D278" s="58"/>
      <c r="E278" s="139"/>
      <c r="F278" s="162"/>
      <c r="G278" s="177" t="str">
        <f t="shared" si="17"/>
        <v/>
      </c>
      <c r="H278" s="140"/>
      <c r="I278" s="166"/>
      <c r="J278" s="141"/>
      <c r="K278" s="141"/>
      <c r="L278" s="141"/>
      <c r="M278" s="178" t="str">
        <f t="shared" si="18"/>
        <v/>
      </c>
      <c r="N278" s="178" t="str">
        <f t="shared" si="19"/>
        <v/>
      </c>
      <c r="O278" s="143"/>
      <c r="P278" s="140"/>
      <c r="Q278" s="140"/>
      <c r="R278" s="140"/>
      <c r="S278" s="142"/>
      <c r="T278" s="142"/>
      <c r="U278" s="61"/>
      <c r="V278" s="4"/>
      <c r="W278" s="4" t="str">
        <f t="shared" si="20"/>
        <v/>
      </c>
      <c r="X278" s="4"/>
      <c r="AI278" s="152"/>
      <c r="AJ278" s="153"/>
    </row>
    <row r="279" spans="1:36" s="77" customFormat="1" ht="44.25" customHeight="1" x14ac:dyDescent="0.3">
      <c r="A279" s="4"/>
      <c r="B279" s="1"/>
      <c r="C279" s="57"/>
      <c r="D279" s="58"/>
      <c r="E279" s="139"/>
      <c r="F279" s="162"/>
      <c r="G279" s="177" t="str">
        <f t="shared" si="17"/>
        <v/>
      </c>
      <c r="H279" s="140"/>
      <c r="I279" s="166"/>
      <c r="J279" s="141"/>
      <c r="K279" s="141"/>
      <c r="L279" s="141"/>
      <c r="M279" s="178" t="str">
        <f t="shared" si="18"/>
        <v/>
      </c>
      <c r="N279" s="178" t="str">
        <f t="shared" si="19"/>
        <v/>
      </c>
      <c r="O279" s="143"/>
      <c r="P279" s="140"/>
      <c r="Q279" s="140"/>
      <c r="R279" s="140"/>
      <c r="S279" s="142"/>
      <c r="T279" s="142"/>
      <c r="U279" s="61"/>
      <c r="V279" s="4"/>
      <c r="W279" s="4" t="str">
        <f t="shared" si="20"/>
        <v/>
      </c>
      <c r="X279" s="4"/>
      <c r="AI279" s="152"/>
      <c r="AJ279" s="153"/>
    </row>
    <row r="280" spans="1:36" s="77" customFormat="1" ht="44.25" customHeight="1" x14ac:dyDescent="0.3">
      <c r="A280" s="4"/>
      <c r="B280" s="1"/>
      <c r="C280" s="57"/>
      <c r="D280" s="58"/>
      <c r="E280" s="139"/>
      <c r="F280" s="162"/>
      <c r="G280" s="177" t="str">
        <f t="shared" si="17"/>
        <v/>
      </c>
      <c r="H280" s="140"/>
      <c r="I280" s="166"/>
      <c r="J280" s="141"/>
      <c r="K280" s="141"/>
      <c r="L280" s="141"/>
      <c r="M280" s="178" t="str">
        <f t="shared" si="18"/>
        <v/>
      </c>
      <c r="N280" s="178" t="str">
        <f t="shared" si="19"/>
        <v/>
      </c>
      <c r="O280" s="143"/>
      <c r="P280" s="140"/>
      <c r="Q280" s="140"/>
      <c r="R280" s="140"/>
      <c r="S280" s="142"/>
      <c r="T280" s="142"/>
      <c r="U280" s="61"/>
      <c r="V280" s="4"/>
      <c r="W280" s="4" t="str">
        <f t="shared" si="20"/>
        <v/>
      </c>
      <c r="X280" s="4"/>
      <c r="AI280" s="152"/>
      <c r="AJ280" s="153"/>
    </row>
    <row r="281" spans="1:36" s="77" customFormat="1" ht="44.25" customHeight="1" x14ac:dyDescent="0.3">
      <c r="A281" s="4"/>
      <c r="B281" s="1"/>
      <c r="C281" s="57"/>
      <c r="D281" s="58"/>
      <c r="E281" s="139"/>
      <c r="F281" s="162"/>
      <c r="G281" s="177" t="str">
        <f t="shared" si="17"/>
        <v/>
      </c>
      <c r="H281" s="140"/>
      <c r="I281" s="166"/>
      <c r="J281" s="141"/>
      <c r="K281" s="141"/>
      <c r="L281" s="141"/>
      <c r="M281" s="178" t="str">
        <f t="shared" si="18"/>
        <v/>
      </c>
      <c r="N281" s="178" t="str">
        <f t="shared" si="19"/>
        <v/>
      </c>
      <c r="O281" s="143"/>
      <c r="P281" s="140"/>
      <c r="Q281" s="140"/>
      <c r="R281" s="140"/>
      <c r="S281" s="142"/>
      <c r="T281" s="142"/>
      <c r="U281" s="61"/>
      <c r="V281" s="4"/>
      <c r="W281" s="4" t="str">
        <f t="shared" si="20"/>
        <v/>
      </c>
      <c r="X281" s="4"/>
      <c r="AI281" s="152"/>
      <c r="AJ281" s="153"/>
    </row>
    <row r="282" spans="1:36" s="77" customFormat="1" ht="44.25" customHeight="1" x14ac:dyDescent="0.3">
      <c r="A282" s="4"/>
      <c r="B282" s="1"/>
      <c r="C282" s="57"/>
      <c r="D282" s="58"/>
      <c r="E282" s="139"/>
      <c r="F282" s="162"/>
      <c r="G282" s="177" t="str">
        <f t="shared" si="17"/>
        <v/>
      </c>
      <c r="H282" s="140"/>
      <c r="I282" s="166"/>
      <c r="J282" s="141"/>
      <c r="K282" s="141"/>
      <c r="L282" s="141"/>
      <c r="M282" s="178" t="str">
        <f t="shared" si="18"/>
        <v/>
      </c>
      <c r="N282" s="178" t="str">
        <f t="shared" si="19"/>
        <v/>
      </c>
      <c r="O282" s="143"/>
      <c r="P282" s="140"/>
      <c r="Q282" s="140"/>
      <c r="R282" s="140"/>
      <c r="S282" s="142"/>
      <c r="T282" s="142"/>
      <c r="U282" s="61"/>
      <c r="V282" s="4"/>
      <c r="W282" s="4" t="str">
        <f t="shared" si="20"/>
        <v/>
      </c>
      <c r="X282" s="4"/>
      <c r="AI282" s="152"/>
      <c r="AJ282" s="153"/>
    </row>
    <row r="283" spans="1:36" s="77" customFormat="1" ht="44.25" customHeight="1" x14ac:dyDescent="0.3">
      <c r="A283" s="4"/>
      <c r="B283" s="1"/>
      <c r="C283" s="57"/>
      <c r="D283" s="58"/>
      <c r="E283" s="139"/>
      <c r="F283" s="162"/>
      <c r="G283" s="177" t="str">
        <f t="shared" si="17"/>
        <v/>
      </c>
      <c r="H283" s="140"/>
      <c r="I283" s="166"/>
      <c r="J283" s="141"/>
      <c r="K283" s="141"/>
      <c r="L283" s="141"/>
      <c r="M283" s="178" t="str">
        <f t="shared" si="18"/>
        <v/>
      </c>
      <c r="N283" s="178" t="str">
        <f t="shared" si="19"/>
        <v/>
      </c>
      <c r="O283" s="143"/>
      <c r="P283" s="140"/>
      <c r="Q283" s="140"/>
      <c r="R283" s="140"/>
      <c r="S283" s="142"/>
      <c r="T283" s="142"/>
      <c r="U283" s="61"/>
      <c r="V283" s="4"/>
      <c r="W283" s="4" t="str">
        <f t="shared" si="20"/>
        <v/>
      </c>
      <c r="X283" s="4"/>
      <c r="AI283" s="152"/>
      <c r="AJ283" s="153"/>
    </row>
    <row r="284" spans="1:36" s="77" customFormat="1" ht="44.25" customHeight="1" x14ac:dyDescent="0.3">
      <c r="A284" s="4"/>
      <c r="B284" s="1"/>
      <c r="C284" s="57"/>
      <c r="D284" s="58"/>
      <c r="E284" s="139"/>
      <c r="F284" s="162"/>
      <c r="G284" s="177" t="str">
        <f t="shared" si="17"/>
        <v/>
      </c>
      <c r="H284" s="140"/>
      <c r="I284" s="166"/>
      <c r="J284" s="141"/>
      <c r="K284" s="141"/>
      <c r="L284" s="141"/>
      <c r="M284" s="178" t="str">
        <f t="shared" si="18"/>
        <v/>
      </c>
      <c r="N284" s="178" t="str">
        <f t="shared" si="19"/>
        <v/>
      </c>
      <c r="O284" s="143"/>
      <c r="P284" s="140"/>
      <c r="Q284" s="140"/>
      <c r="R284" s="140"/>
      <c r="S284" s="142"/>
      <c r="T284" s="142"/>
      <c r="U284" s="61"/>
      <c r="V284" s="4"/>
      <c r="W284" s="4" t="str">
        <f t="shared" si="20"/>
        <v/>
      </c>
      <c r="X284" s="4"/>
      <c r="AI284" s="152"/>
      <c r="AJ284" s="153"/>
    </row>
    <row r="285" spans="1:36" s="77" customFormat="1" ht="44.25" customHeight="1" x14ac:dyDescent="0.3">
      <c r="A285" s="4"/>
      <c r="B285" s="1"/>
      <c r="C285" s="57"/>
      <c r="D285" s="58"/>
      <c r="E285" s="139"/>
      <c r="F285" s="162"/>
      <c r="G285" s="177" t="str">
        <f t="shared" si="17"/>
        <v/>
      </c>
      <c r="H285" s="140"/>
      <c r="I285" s="166"/>
      <c r="J285" s="141"/>
      <c r="K285" s="141"/>
      <c r="L285" s="141"/>
      <c r="M285" s="178" t="str">
        <f t="shared" si="18"/>
        <v/>
      </c>
      <c r="N285" s="178" t="str">
        <f t="shared" si="19"/>
        <v/>
      </c>
      <c r="O285" s="143"/>
      <c r="P285" s="140"/>
      <c r="Q285" s="140"/>
      <c r="R285" s="140"/>
      <c r="S285" s="142"/>
      <c r="T285" s="142"/>
      <c r="U285" s="61"/>
      <c r="V285" s="4"/>
      <c r="W285" s="4" t="str">
        <f t="shared" si="20"/>
        <v/>
      </c>
      <c r="X285" s="4"/>
      <c r="AI285" s="152"/>
      <c r="AJ285" s="153"/>
    </row>
    <row r="286" spans="1:36" s="77" customFormat="1" ht="44.25" customHeight="1" x14ac:dyDescent="0.3">
      <c r="A286" s="4"/>
      <c r="B286" s="1"/>
      <c r="C286" s="57"/>
      <c r="D286" s="58"/>
      <c r="E286" s="139"/>
      <c r="F286" s="162"/>
      <c r="G286" s="177" t="str">
        <f t="shared" si="17"/>
        <v/>
      </c>
      <c r="H286" s="140"/>
      <c r="I286" s="166"/>
      <c r="J286" s="141"/>
      <c r="K286" s="141"/>
      <c r="L286" s="141"/>
      <c r="M286" s="178" t="str">
        <f t="shared" si="18"/>
        <v/>
      </c>
      <c r="N286" s="178" t="str">
        <f t="shared" si="19"/>
        <v/>
      </c>
      <c r="O286" s="143"/>
      <c r="P286" s="140"/>
      <c r="Q286" s="140"/>
      <c r="R286" s="140"/>
      <c r="S286" s="142"/>
      <c r="T286" s="142"/>
      <c r="U286" s="61"/>
      <c r="V286" s="4"/>
      <c r="W286" s="4" t="str">
        <f t="shared" si="20"/>
        <v/>
      </c>
      <c r="X286" s="4"/>
      <c r="AI286" s="152"/>
      <c r="AJ286" s="153"/>
    </row>
    <row r="287" spans="1:36" s="77" customFormat="1" ht="44.25" customHeight="1" x14ac:dyDescent="0.3">
      <c r="A287" s="4"/>
      <c r="B287" s="1"/>
      <c r="C287" s="57"/>
      <c r="D287" s="58"/>
      <c r="E287" s="139"/>
      <c r="F287" s="162"/>
      <c r="G287" s="177" t="str">
        <f t="shared" si="17"/>
        <v/>
      </c>
      <c r="H287" s="140"/>
      <c r="I287" s="166"/>
      <c r="J287" s="141"/>
      <c r="K287" s="141"/>
      <c r="L287" s="141"/>
      <c r="M287" s="178" t="str">
        <f t="shared" si="18"/>
        <v/>
      </c>
      <c r="N287" s="178" t="str">
        <f t="shared" si="19"/>
        <v/>
      </c>
      <c r="O287" s="143"/>
      <c r="P287" s="140"/>
      <c r="Q287" s="140"/>
      <c r="R287" s="140"/>
      <c r="S287" s="142"/>
      <c r="T287" s="142"/>
      <c r="U287" s="61"/>
      <c r="V287" s="4"/>
      <c r="W287" s="4" t="str">
        <f t="shared" si="20"/>
        <v/>
      </c>
      <c r="X287" s="4"/>
      <c r="AI287" s="152"/>
      <c r="AJ287" s="153"/>
    </row>
    <row r="288" spans="1:36" s="77" customFormat="1" ht="44.25" customHeight="1" x14ac:dyDescent="0.3">
      <c r="A288" s="4"/>
      <c r="B288" s="1"/>
      <c r="C288" s="57"/>
      <c r="D288" s="58"/>
      <c r="E288" s="139"/>
      <c r="F288" s="162"/>
      <c r="G288" s="177" t="str">
        <f t="shared" si="17"/>
        <v/>
      </c>
      <c r="H288" s="140"/>
      <c r="I288" s="166"/>
      <c r="J288" s="141"/>
      <c r="K288" s="141"/>
      <c r="L288" s="141"/>
      <c r="M288" s="178" t="str">
        <f t="shared" si="18"/>
        <v/>
      </c>
      <c r="N288" s="178" t="str">
        <f t="shared" si="19"/>
        <v/>
      </c>
      <c r="O288" s="143"/>
      <c r="P288" s="140"/>
      <c r="Q288" s="140"/>
      <c r="R288" s="140"/>
      <c r="S288" s="142"/>
      <c r="T288" s="142"/>
      <c r="U288" s="61"/>
      <c r="V288" s="4"/>
      <c r="W288" s="4" t="str">
        <f t="shared" si="20"/>
        <v/>
      </c>
      <c r="X288" s="4"/>
      <c r="AI288" s="152"/>
      <c r="AJ288" s="153"/>
    </row>
    <row r="289" spans="1:36" s="77" customFormat="1" ht="44.25" customHeight="1" x14ac:dyDescent="0.3">
      <c r="A289" s="4"/>
      <c r="B289" s="1"/>
      <c r="C289" s="57"/>
      <c r="D289" s="58"/>
      <c r="E289" s="139"/>
      <c r="F289" s="162"/>
      <c r="G289" s="177" t="str">
        <f t="shared" si="17"/>
        <v/>
      </c>
      <c r="H289" s="140"/>
      <c r="I289" s="166"/>
      <c r="J289" s="141"/>
      <c r="K289" s="141"/>
      <c r="L289" s="141"/>
      <c r="M289" s="178" t="str">
        <f t="shared" si="18"/>
        <v/>
      </c>
      <c r="N289" s="178" t="str">
        <f t="shared" si="19"/>
        <v/>
      </c>
      <c r="O289" s="143"/>
      <c r="P289" s="140"/>
      <c r="Q289" s="140"/>
      <c r="R289" s="140"/>
      <c r="S289" s="142"/>
      <c r="T289" s="142"/>
      <c r="U289" s="61"/>
      <c r="V289" s="4"/>
      <c r="W289" s="4" t="str">
        <f t="shared" si="20"/>
        <v/>
      </c>
      <c r="X289" s="4"/>
      <c r="AI289" s="152"/>
      <c r="AJ289" s="153"/>
    </row>
    <row r="290" spans="1:36" s="77" customFormat="1" ht="44.25" customHeight="1" x14ac:dyDescent="0.3">
      <c r="A290" s="4"/>
      <c r="B290" s="1"/>
      <c r="C290" s="57"/>
      <c r="D290" s="58"/>
      <c r="E290" s="139"/>
      <c r="F290" s="162"/>
      <c r="G290" s="177" t="str">
        <f t="shared" si="17"/>
        <v/>
      </c>
      <c r="H290" s="140"/>
      <c r="I290" s="166"/>
      <c r="J290" s="141"/>
      <c r="K290" s="141"/>
      <c r="L290" s="141"/>
      <c r="M290" s="178" t="str">
        <f t="shared" si="18"/>
        <v/>
      </c>
      <c r="N290" s="178" t="str">
        <f t="shared" si="19"/>
        <v/>
      </c>
      <c r="O290" s="143"/>
      <c r="P290" s="140"/>
      <c r="Q290" s="140"/>
      <c r="R290" s="140"/>
      <c r="S290" s="142"/>
      <c r="T290" s="142"/>
      <c r="U290" s="61"/>
      <c r="V290" s="4"/>
      <c r="W290" s="4" t="str">
        <f t="shared" si="20"/>
        <v/>
      </c>
      <c r="X290" s="4"/>
      <c r="AI290" s="152"/>
      <c r="AJ290" s="153"/>
    </row>
    <row r="291" spans="1:36" s="77" customFormat="1" ht="44.25" customHeight="1" x14ac:dyDescent="0.3">
      <c r="A291" s="4"/>
      <c r="B291" s="1"/>
      <c r="C291" s="57"/>
      <c r="D291" s="58"/>
      <c r="E291" s="139"/>
      <c r="F291" s="162"/>
      <c r="G291" s="177" t="str">
        <f t="shared" si="17"/>
        <v/>
      </c>
      <c r="H291" s="140"/>
      <c r="I291" s="166"/>
      <c r="J291" s="141"/>
      <c r="K291" s="141"/>
      <c r="L291" s="141"/>
      <c r="M291" s="178" t="str">
        <f t="shared" si="18"/>
        <v/>
      </c>
      <c r="N291" s="178" t="str">
        <f t="shared" si="19"/>
        <v/>
      </c>
      <c r="O291" s="143"/>
      <c r="P291" s="140"/>
      <c r="Q291" s="140"/>
      <c r="R291" s="140"/>
      <c r="S291" s="142"/>
      <c r="T291" s="142"/>
      <c r="U291" s="61"/>
      <c r="V291" s="4"/>
      <c r="W291" s="4" t="str">
        <f t="shared" si="20"/>
        <v/>
      </c>
      <c r="X291" s="4"/>
      <c r="AI291" s="152"/>
      <c r="AJ291" s="153"/>
    </row>
    <row r="292" spans="1:36" s="77" customFormat="1" ht="44.25" customHeight="1" x14ac:dyDescent="0.3">
      <c r="A292" s="4"/>
      <c r="B292" s="1"/>
      <c r="C292" s="57"/>
      <c r="D292" s="58"/>
      <c r="E292" s="139"/>
      <c r="F292" s="162"/>
      <c r="G292" s="177" t="str">
        <f t="shared" si="17"/>
        <v/>
      </c>
      <c r="H292" s="140"/>
      <c r="I292" s="166"/>
      <c r="J292" s="141"/>
      <c r="K292" s="141"/>
      <c r="L292" s="141"/>
      <c r="M292" s="178" t="str">
        <f t="shared" si="18"/>
        <v/>
      </c>
      <c r="N292" s="178" t="str">
        <f t="shared" si="19"/>
        <v/>
      </c>
      <c r="O292" s="143"/>
      <c r="P292" s="140"/>
      <c r="Q292" s="140"/>
      <c r="R292" s="140"/>
      <c r="S292" s="142"/>
      <c r="T292" s="142"/>
      <c r="U292" s="61"/>
      <c r="V292" s="4"/>
      <c r="W292" s="4" t="str">
        <f t="shared" si="20"/>
        <v/>
      </c>
      <c r="X292" s="4"/>
      <c r="AI292" s="152"/>
      <c r="AJ292" s="153"/>
    </row>
    <row r="293" spans="1:36" s="77" customFormat="1" ht="44.25" customHeight="1" x14ac:dyDescent="0.3">
      <c r="A293" s="4"/>
      <c r="B293" s="1"/>
      <c r="C293" s="57"/>
      <c r="D293" s="58"/>
      <c r="E293" s="139"/>
      <c r="F293" s="162"/>
      <c r="G293" s="177" t="str">
        <f t="shared" si="17"/>
        <v/>
      </c>
      <c r="H293" s="140"/>
      <c r="I293" s="166"/>
      <c r="J293" s="141"/>
      <c r="K293" s="141"/>
      <c r="L293" s="141"/>
      <c r="M293" s="178" t="str">
        <f t="shared" si="18"/>
        <v/>
      </c>
      <c r="N293" s="178" t="str">
        <f t="shared" si="19"/>
        <v/>
      </c>
      <c r="O293" s="143"/>
      <c r="P293" s="140"/>
      <c r="Q293" s="140"/>
      <c r="R293" s="140"/>
      <c r="S293" s="142"/>
      <c r="T293" s="142"/>
      <c r="U293" s="61"/>
      <c r="V293" s="4"/>
      <c r="W293" s="4" t="str">
        <f t="shared" si="20"/>
        <v/>
      </c>
      <c r="X293" s="4"/>
      <c r="AI293" s="152"/>
      <c r="AJ293" s="153"/>
    </row>
    <row r="294" spans="1:36" s="77" customFormat="1" ht="44.25" customHeight="1" x14ac:dyDescent="0.3">
      <c r="A294" s="4"/>
      <c r="B294" s="1"/>
      <c r="C294" s="57"/>
      <c r="D294" s="58"/>
      <c r="E294" s="139"/>
      <c r="F294" s="162"/>
      <c r="G294" s="177" t="str">
        <f t="shared" si="17"/>
        <v/>
      </c>
      <c r="H294" s="140"/>
      <c r="I294" s="166"/>
      <c r="J294" s="141"/>
      <c r="K294" s="141"/>
      <c r="L294" s="141"/>
      <c r="M294" s="178" t="str">
        <f t="shared" si="18"/>
        <v/>
      </c>
      <c r="N294" s="178" t="str">
        <f t="shared" si="19"/>
        <v/>
      </c>
      <c r="O294" s="143"/>
      <c r="P294" s="140"/>
      <c r="Q294" s="140"/>
      <c r="R294" s="140"/>
      <c r="S294" s="142"/>
      <c r="T294" s="142"/>
      <c r="U294" s="61"/>
      <c r="V294" s="4"/>
      <c r="W294" s="4" t="str">
        <f t="shared" si="20"/>
        <v/>
      </c>
      <c r="X294" s="4"/>
      <c r="AI294" s="152"/>
      <c r="AJ294" s="153"/>
    </row>
    <row r="295" spans="1:36" s="77" customFormat="1" ht="44.25" customHeight="1" x14ac:dyDescent="0.3">
      <c r="A295" s="4"/>
      <c r="B295" s="1"/>
      <c r="C295" s="57"/>
      <c r="D295" s="58"/>
      <c r="E295" s="139"/>
      <c r="F295" s="162"/>
      <c r="G295" s="177" t="str">
        <f t="shared" si="17"/>
        <v/>
      </c>
      <c r="H295" s="140"/>
      <c r="I295" s="166"/>
      <c r="J295" s="141"/>
      <c r="K295" s="141"/>
      <c r="L295" s="141"/>
      <c r="M295" s="178" t="str">
        <f t="shared" si="18"/>
        <v/>
      </c>
      <c r="N295" s="178" t="str">
        <f t="shared" si="19"/>
        <v/>
      </c>
      <c r="O295" s="143"/>
      <c r="P295" s="140"/>
      <c r="Q295" s="140"/>
      <c r="R295" s="140"/>
      <c r="S295" s="142"/>
      <c r="T295" s="142"/>
      <c r="U295" s="61"/>
      <c r="V295" s="4"/>
      <c r="W295" s="4" t="str">
        <f t="shared" si="20"/>
        <v/>
      </c>
      <c r="X295" s="4"/>
      <c r="AI295" s="152"/>
      <c r="AJ295" s="153"/>
    </row>
    <row r="296" spans="1:36" s="77" customFormat="1" ht="44.25" customHeight="1" x14ac:dyDescent="0.3">
      <c r="A296" s="4"/>
      <c r="B296" s="1"/>
      <c r="C296" s="57"/>
      <c r="D296" s="58"/>
      <c r="E296" s="139"/>
      <c r="F296" s="162"/>
      <c r="G296" s="177" t="str">
        <f t="shared" si="17"/>
        <v/>
      </c>
      <c r="H296" s="140"/>
      <c r="I296" s="166"/>
      <c r="J296" s="141"/>
      <c r="K296" s="141"/>
      <c r="L296" s="141"/>
      <c r="M296" s="178" t="str">
        <f t="shared" si="18"/>
        <v/>
      </c>
      <c r="N296" s="178" t="str">
        <f t="shared" si="19"/>
        <v/>
      </c>
      <c r="O296" s="143"/>
      <c r="P296" s="140"/>
      <c r="Q296" s="140"/>
      <c r="R296" s="140"/>
      <c r="S296" s="142"/>
      <c r="T296" s="142"/>
      <c r="U296" s="61"/>
      <c r="V296" s="4"/>
      <c r="W296" s="4" t="str">
        <f t="shared" si="20"/>
        <v/>
      </c>
      <c r="X296" s="4"/>
      <c r="AI296" s="152"/>
      <c r="AJ296" s="153"/>
    </row>
    <row r="297" spans="1:36" s="77" customFormat="1" ht="44.25" customHeight="1" x14ac:dyDescent="0.3">
      <c r="A297" s="4"/>
      <c r="B297" s="1"/>
      <c r="C297" s="57"/>
      <c r="D297" s="58"/>
      <c r="E297" s="139"/>
      <c r="F297" s="162"/>
      <c r="G297" s="177" t="str">
        <f t="shared" si="17"/>
        <v/>
      </c>
      <c r="H297" s="140"/>
      <c r="I297" s="166"/>
      <c r="J297" s="141"/>
      <c r="K297" s="141"/>
      <c r="L297" s="141"/>
      <c r="M297" s="178" t="str">
        <f t="shared" si="18"/>
        <v/>
      </c>
      <c r="N297" s="178" t="str">
        <f t="shared" si="19"/>
        <v/>
      </c>
      <c r="O297" s="143"/>
      <c r="P297" s="140"/>
      <c r="Q297" s="140"/>
      <c r="R297" s="140"/>
      <c r="S297" s="142"/>
      <c r="T297" s="142"/>
      <c r="U297" s="61"/>
      <c r="V297" s="4"/>
      <c r="W297" s="4" t="str">
        <f t="shared" si="20"/>
        <v/>
      </c>
      <c r="X297" s="4"/>
      <c r="AI297" s="152"/>
      <c r="AJ297" s="153"/>
    </row>
    <row r="298" spans="1:36" s="77" customFormat="1" ht="44.25" customHeight="1" x14ac:dyDescent="0.3">
      <c r="A298" s="4"/>
      <c r="B298" s="1"/>
      <c r="C298" s="57"/>
      <c r="D298" s="58"/>
      <c r="E298" s="139"/>
      <c r="F298" s="162"/>
      <c r="G298" s="177" t="str">
        <f t="shared" si="17"/>
        <v/>
      </c>
      <c r="H298" s="140"/>
      <c r="I298" s="166"/>
      <c r="J298" s="141"/>
      <c r="K298" s="141"/>
      <c r="L298" s="141"/>
      <c r="M298" s="178" t="str">
        <f t="shared" si="18"/>
        <v/>
      </c>
      <c r="N298" s="178" t="str">
        <f t="shared" si="19"/>
        <v/>
      </c>
      <c r="O298" s="143"/>
      <c r="P298" s="140"/>
      <c r="Q298" s="140"/>
      <c r="R298" s="140"/>
      <c r="S298" s="142"/>
      <c r="T298" s="142"/>
      <c r="U298" s="61"/>
      <c r="V298" s="4"/>
      <c r="W298" s="4" t="str">
        <f t="shared" si="20"/>
        <v/>
      </c>
      <c r="X298" s="4"/>
      <c r="AI298" s="152"/>
      <c r="AJ298" s="153"/>
    </row>
    <row r="299" spans="1:36" s="77" customFormat="1" ht="44.25" customHeight="1" x14ac:dyDescent="0.3">
      <c r="A299" s="4"/>
      <c r="B299" s="1"/>
      <c r="C299" s="57"/>
      <c r="D299" s="58"/>
      <c r="E299" s="139"/>
      <c r="F299" s="162"/>
      <c r="G299" s="177" t="str">
        <f t="shared" si="17"/>
        <v/>
      </c>
      <c r="H299" s="140"/>
      <c r="I299" s="166"/>
      <c r="J299" s="141"/>
      <c r="K299" s="141"/>
      <c r="L299" s="141"/>
      <c r="M299" s="178" t="str">
        <f t="shared" si="18"/>
        <v/>
      </c>
      <c r="N299" s="178" t="str">
        <f t="shared" si="19"/>
        <v/>
      </c>
      <c r="O299" s="143"/>
      <c r="P299" s="140"/>
      <c r="Q299" s="140"/>
      <c r="R299" s="140"/>
      <c r="S299" s="142"/>
      <c r="T299" s="142"/>
      <c r="U299" s="61"/>
      <c r="V299" s="4"/>
      <c r="W299" s="4" t="str">
        <f t="shared" si="20"/>
        <v/>
      </c>
      <c r="X299" s="4"/>
      <c r="AI299" s="152"/>
      <c r="AJ299" s="153"/>
    </row>
    <row r="300" spans="1:36" s="77" customFormat="1" ht="44.25" customHeight="1" x14ac:dyDescent="0.3">
      <c r="A300" s="4"/>
      <c r="B300" s="1"/>
      <c r="C300" s="57"/>
      <c r="D300" s="58"/>
      <c r="E300" s="139"/>
      <c r="F300" s="162"/>
      <c r="G300" s="177" t="str">
        <f t="shared" si="17"/>
        <v/>
      </c>
      <c r="H300" s="140"/>
      <c r="I300" s="166"/>
      <c r="J300" s="141"/>
      <c r="K300" s="141"/>
      <c r="L300" s="141"/>
      <c r="M300" s="178" t="str">
        <f t="shared" si="18"/>
        <v/>
      </c>
      <c r="N300" s="178" t="str">
        <f t="shared" si="19"/>
        <v/>
      </c>
      <c r="O300" s="143"/>
      <c r="P300" s="140"/>
      <c r="Q300" s="140"/>
      <c r="R300" s="140"/>
      <c r="S300" s="142"/>
      <c r="T300" s="142"/>
      <c r="U300" s="61"/>
      <c r="V300" s="4"/>
      <c r="W300" s="4" t="str">
        <f t="shared" si="20"/>
        <v/>
      </c>
      <c r="X300" s="4"/>
      <c r="AI300" s="152"/>
      <c r="AJ300" s="153"/>
    </row>
    <row r="301" spans="1:36" s="77" customFormat="1" ht="44.25" customHeight="1" x14ac:dyDescent="0.3">
      <c r="A301" s="4"/>
      <c r="B301" s="1"/>
      <c r="C301" s="57"/>
      <c r="D301" s="58"/>
      <c r="E301" s="139"/>
      <c r="F301" s="162"/>
      <c r="G301" s="177" t="str">
        <f t="shared" si="17"/>
        <v/>
      </c>
      <c r="H301" s="140"/>
      <c r="I301" s="166"/>
      <c r="J301" s="141"/>
      <c r="K301" s="141"/>
      <c r="L301" s="141"/>
      <c r="M301" s="178" t="str">
        <f t="shared" si="18"/>
        <v/>
      </c>
      <c r="N301" s="178" t="str">
        <f t="shared" si="19"/>
        <v/>
      </c>
      <c r="O301" s="143"/>
      <c r="P301" s="140"/>
      <c r="Q301" s="140"/>
      <c r="R301" s="140"/>
      <c r="S301" s="142"/>
      <c r="T301" s="142"/>
      <c r="U301" s="61"/>
      <c r="V301" s="4"/>
      <c r="W301" s="4" t="str">
        <f t="shared" si="20"/>
        <v/>
      </c>
      <c r="X301" s="4"/>
      <c r="AI301" s="152"/>
      <c r="AJ301" s="153"/>
    </row>
    <row r="302" spans="1:36" s="77" customFormat="1" ht="44.25" customHeight="1" x14ac:dyDescent="0.3">
      <c r="A302" s="4"/>
      <c r="B302" s="1"/>
      <c r="C302" s="57"/>
      <c r="D302" s="58"/>
      <c r="E302" s="139"/>
      <c r="F302" s="162"/>
      <c r="G302" s="177" t="str">
        <f t="shared" si="17"/>
        <v/>
      </c>
      <c r="H302" s="140"/>
      <c r="I302" s="166"/>
      <c r="J302" s="141"/>
      <c r="K302" s="141"/>
      <c r="L302" s="141"/>
      <c r="M302" s="178" t="str">
        <f t="shared" si="18"/>
        <v/>
      </c>
      <c r="N302" s="178" t="str">
        <f t="shared" si="19"/>
        <v/>
      </c>
      <c r="O302" s="143"/>
      <c r="P302" s="140"/>
      <c r="Q302" s="140"/>
      <c r="R302" s="140"/>
      <c r="S302" s="142"/>
      <c r="T302" s="142"/>
      <c r="U302" s="61"/>
      <c r="V302" s="4"/>
      <c r="W302" s="4" t="str">
        <f t="shared" si="20"/>
        <v/>
      </c>
      <c r="X302" s="4"/>
      <c r="AI302" s="152"/>
      <c r="AJ302" s="153"/>
    </row>
    <row r="303" spans="1:36" s="77" customFormat="1" ht="44.25" customHeight="1" x14ac:dyDescent="0.3">
      <c r="A303" s="4"/>
      <c r="B303" s="1"/>
      <c r="C303" s="57"/>
      <c r="D303" s="58"/>
      <c r="E303" s="139"/>
      <c r="F303" s="162"/>
      <c r="G303" s="177" t="str">
        <f t="shared" si="17"/>
        <v/>
      </c>
      <c r="H303" s="140"/>
      <c r="I303" s="166"/>
      <c r="J303" s="141"/>
      <c r="K303" s="141"/>
      <c r="L303" s="141"/>
      <c r="M303" s="178" t="str">
        <f t="shared" si="18"/>
        <v/>
      </c>
      <c r="N303" s="178" t="str">
        <f t="shared" si="19"/>
        <v/>
      </c>
      <c r="O303" s="143"/>
      <c r="P303" s="140"/>
      <c r="Q303" s="140"/>
      <c r="R303" s="140"/>
      <c r="S303" s="142"/>
      <c r="T303" s="142"/>
      <c r="U303" s="61"/>
      <c r="V303" s="4"/>
      <c r="W303" s="4" t="str">
        <f t="shared" si="20"/>
        <v/>
      </c>
      <c r="X303" s="4"/>
      <c r="AI303" s="152"/>
      <c r="AJ303" s="153"/>
    </row>
    <row r="304" spans="1:36" s="77" customFormat="1" ht="44.25" customHeight="1" x14ac:dyDescent="0.3">
      <c r="A304" s="4"/>
      <c r="B304" s="1"/>
      <c r="C304" s="57"/>
      <c r="D304" s="58"/>
      <c r="E304" s="139"/>
      <c r="F304" s="162"/>
      <c r="G304" s="177" t="str">
        <f t="shared" si="17"/>
        <v/>
      </c>
      <c r="H304" s="140"/>
      <c r="I304" s="166"/>
      <c r="J304" s="141"/>
      <c r="K304" s="141"/>
      <c r="L304" s="141"/>
      <c r="M304" s="178" t="str">
        <f t="shared" si="18"/>
        <v/>
      </c>
      <c r="N304" s="178" t="str">
        <f t="shared" si="19"/>
        <v/>
      </c>
      <c r="O304" s="143"/>
      <c r="P304" s="140"/>
      <c r="Q304" s="140"/>
      <c r="R304" s="140"/>
      <c r="S304" s="142"/>
      <c r="T304" s="142"/>
      <c r="U304" s="61"/>
      <c r="V304" s="4"/>
      <c r="W304" s="4" t="str">
        <f t="shared" si="20"/>
        <v/>
      </c>
      <c r="X304" s="4"/>
      <c r="AI304" s="152"/>
      <c r="AJ304" s="153"/>
    </row>
    <row r="305" spans="1:36" s="77" customFormat="1" ht="44.25" customHeight="1" x14ac:dyDescent="0.3">
      <c r="A305" s="4"/>
      <c r="B305" s="1"/>
      <c r="C305" s="57"/>
      <c r="D305" s="58"/>
      <c r="E305" s="139"/>
      <c r="F305" s="162"/>
      <c r="G305" s="177" t="str">
        <f t="shared" si="17"/>
        <v/>
      </c>
      <c r="H305" s="140"/>
      <c r="I305" s="166"/>
      <c r="J305" s="141"/>
      <c r="K305" s="141"/>
      <c r="L305" s="141"/>
      <c r="M305" s="178" t="str">
        <f t="shared" si="18"/>
        <v/>
      </c>
      <c r="N305" s="178" t="str">
        <f t="shared" si="19"/>
        <v/>
      </c>
      <c r="O305" s="143"/>
      <c r="P305" s="140"/>
      <c r="Q305" s="140"/>
      <c r="R305" s="140"/>
      <c r="S305" s="142"/>
      <c r="T305" s="142"/>
      <c r="U305" s="61"/>
      <c r="V305" s="4"/>
      <c r="W305" s="4" t="str">
        <f t="shared" si="20"/>
        <v/>
      </c>
      <c r="X305" s="4"/>
      <c r="AI305" s="152"/>
      <c r="AJ305" s="153"/>
    </row>
    <row r="306" spans="1:36" s="77" customFormat="1" ht="44.25" customHeight="1" x14ac:dyDescent="0.3">
      <c r="A306" s="4"/>
      <c r="B306" s="1"/>
      <c r="C306" s="57"/>
      <c r="D306" s="58"/>
      <c r="E306" s="139"/>
      <c r="F306" s="162"/>
      <c r="G306" s="177" t="str">
        <f t="shared" si="17"/>
        <v/>
      </c>
      <c r="H306" s="140"/>
      <c r="I306" s="166"/>
      <c r="J306" s="141"/>
      <c r="K306" s="141"/>
      <c r="L306" s="141"/>
      <c r="M306" s="178" t="str">
        <f t="shared" si="18"/>
        <v/>
      </c>
      <c r="N306" s="178" t="str">
        <f t="shared" si="19"/>
        <v/>
      </c>
      <c r="O306" s="143"/>
      <c r="P306" s="140"/>
      <c r="Q306" s="140"/>
      <c r="R306" s="140"/>
      <c r="S306" s="142"/>
      <c r="T306" s="142"/>
      <c r="U306" s="61"/>
      <c r="V306" s="4"/>
      <c r="W306" s="4" t="str">
        <f t="shared" si="20"/>
        <v/>
      </c>
      <c r="X306" s="4"/>
      <c r="AI306" s="152"/>
      <c r="AJ306" s="153"/>
    </row>
    <row r="307" spans="1:36" s="77" customFormat="1" ht="44.25" customHeight="1" x14ac:dyDescent="0.3">
      <c r="A307" s="4"/>
      <c r="B307" s="1"/>
      <c r="C307" s="57"/>
      <c r="D307" s="58"/>
      <c r="E307" s="139"/>
      <c r="F307" s="162"/>
      <c r="G307" s="177" t="str">
        <f t="shared" si="17"/>
        <v/>
      </c>
      <c r="H307" s="140"/>
      <c r="I307" s="166"/>
      <c r="J307" s="141"/>
      <c r="K307" s="141"/>
      <c r="L307" s="141"/>
      <c r="M307" s="178" t="str">
        <f t="shared" si="18"/>
        <v/>
      </c>
      <c r="N307" s="178" t="str">
        <f t="shared" si="19"/>
        <v/>
      </c>
      <c r="O307" s="143"/>
      <c r="P307" s="140"/>
      <c r="Q307" s="140"/>
      <c r="R307" s="140"/>
      <c r="S307" s="142"/>
      <c r="T307" s="142"/>
      <c r="U307" s="61"/>
      <c r="V307" s="4"/>
      <c r="W307" s="4" t="str">
        <f t="shared" si="20"/>
        <v/>
      </c>
      <c r="X307" s="4"/>
      <c r="AI307" s="152"/>
      <c r="AJ307" s="153"/>
    </row>
    <row r="308" spans="1:36" s="77" customFormat="1" ht="44.25" customHeight="1" x14ac:dyDescent="0.3">
      <c r="A308" s="4"/>
      <c r="B308" s="1"/>
      <c r="C308" s="57"/>
      <c r="D308" s="58"/>
      <c r="E308" s="139"/>
      <c r="F308" s="162"/>
      <c r="G308" s="177" t="str">
        <f t="shared" si="17"/>
        <v/>
      </c>
      <c r="H308" s="140"/>
      <c r="I308" s="166"/>
      <c r="J308" s="141"/>
      <c r="K308" s="141"/>
      <c r="L308" s="141"/>
      <c r="M308" s="178" t="str">
        <f t="shared" si="18"/>
        <v/>
      </c>
      <c r="N308" s="178" t="str">
        <f t="shared" si="19"/>
        <v/>
      </c>
      <c r="O308" s="143"/>
      <c r="P308" s="140"/>
      <c r="Q308" s="140"/>
      <c r="R308" s="140"/>
      <c r="S308" s="142"/>
      <c r="T308" s="142"/>
      <c r="U308" s="61"/>
      <c r="V308" s="4"/>
      <c r="W308" s="4" t="str">
        <f t="shared" si="20"/>
        <v/>
      </c>
      <c r="X308" s="4"/>
      <c r="AI308" s="152"/>
      <c r="AJ308" s="153"/>
    </row>
    <row r="309" spans="1:36" s="77" customFormat="1" ht="44.25" customHeight="1" x14ac:dyDescent="0.3">
      <c r="A309" s="4"/>
      <c r="B309" s="1"/>
      <c r="C309" s="57"/>
      <c r="D309" s="58"/>
      <c r="E309" s="139"/>
      <c r="F309" s="162"/>
      <c r="G309" s="177" t="str">
        <f t="shared" si="17"/>
        <v/>
      </c>
      <c r="H309" s="140"/>
      <c r="I309" s="166"/>
      <c r="J309" s="141"/>
      <c r="K309" s="141"/>
      <c r="L309" s="141"/>
      <c r="M309" s="178" t="str">
        <f t="shared" si="18"/>
        <v/>
      </c>
      <c r="N309" s="178" t="str">
        <f t="shared" si="19"/>
        <v/>
      </c>
      <c r="O309" s="143"/>
      <c r="P309" s="140"/>
      <c r="Q309" s="140"/>
      <c r="R309" s="140"/>
      <c r="S309" s="142"/>
      <c r="T309" s="142"/>
      <c r="U309" s="61"/>
      <c r="V309" s="4"/>
      <c r="W309" s="4" t="str">
        <f t="shared" si="20"/>
        <v/>
      </c>
      <c r="X309" s="4"/>
      <c r="AI309" s="152"/>
      <c r="AJ309" s="153"/>
    </row>
    <row r="310" spans="1:36" s="77" customFormat="1" ht="44.25" customHeight="1" x14ac:dyDescent="0.3">
      <c r="A310" s="4"/>
      <c r="B310" s="1"/>
      <c r="C310" s="57"/>
      <c r="D310" s="58"/>
      <c r="E310" s="139"/>
      <c r="F310" s="162"/>
      <c r="G310" s="177" t="str">
        <f t="shared" si="17"/>
        <v/>
      </c>
      <c r="H310" s="140"/>
      <c r="I310" s="166"/>
      <c r="J310" s="141"/>
      <c r="K310" s="141"/>
      <c r="L310" s="141"/>
      <c r="M310" s="178" t="str">
        <f t="shared" si="18"/>
        <v/>
      </c>
      <c r="N310" s="178" t="str">
        <f t="shared" si="19"/>
        <v/>
      </c>
      <c r="O310" s="143"/>
      <c r="P310" s="140"/>
      <c r="Q310" s="140"/>
      <c r="R310" s="140"/>
      <c r="S310" s="142"/>
      <c r="T310" s="142"/>
      <c r="U310" s="61"/>
      <c r="V310" s="4"/>
      <c r="W310" s="4" t="str">
        <f t="shared" si="20"/>
        <v/>
      </c>
      <c r="X310" s="4"/>
      <c r="AI310" s="152"/>
      <c r="AJ310" s="153"/>
    </row>
    <row r="311" spans="1:36" s="77" customFormat="1" ht="44.25" customHeight="1" x14ac:dyDescent="0.3">
      <c r="A311" s="4"/>
      <c r="B311" s="1"/>
      <c r="C311" s="57"/>
      <c r="D311" s="58"/>
      <c r="E311" s="139"/>
      <c r="F311" s="162"/>
      <c r="G311" s="177" t="str">
        <f t="shared" si="17"/>
        <v/>
      </c>
      <c r="H311" s="140"/>
      <c r="I311" s="166"/>
      <c r="J311" s="141"/>
      <c r="K311" s="141"/>
      <c r="L311" s="141"/>
      <c r="M311" s="178" t="str">
        <f t="shared" si="18"/>
        <v/>
      </c>
      <c r="N311" s="178" t="str">
        <f t="shared" si="19"/>
        <v/>
      </c>
      <c r="O311" s="143"/>
      <c r="P311" s="140"/>
      <c r="Q311" s="140"/>
      <c r="R311" s="140"/>
      <c r="S311" s="142"/>
      <c r="T311" s="142"/>
      <c r="U311" s="61"/>
      <c r="V311" s="4"/>
      <c r="W311" s="4" t="str">
        <f t="shared" si="20"/>
        <v/>
      </c>
      <c r="X311" s="4"/>
      <c r="AI311" s="152"/>
      <c r="AJ311" s="153"/>
    </row>
    <row r="312" spans="1:36" s="77" customFormat="1" ht="44.25" customHeight="1" x14ac:dyDescent="0.3">
      <c r="A312" s="4"/>
      <c r="B312" s="1"/>
      <c r="C312" s="57"/>
      <c r="D312" s="58"/>
      <c r="E312" s="139"/>
      <c r="F312" s="162"/>
      <c r="G312" s="177" t="str">
        <f t="shared" si="17"/>
        <v/>
      </c>
      <c r="H312" s="140"/>
      <c r="I312" s="166"/>
      <c r="J312" s="141"/>
      <c r="K312" s="141"/>
      <c r="L312" s="141"/>
      <c r="M312" s="178" t="str">
        <f t="shared" si="18"/>
        <v/>
      </c>
      <c r="N312" s="178" t="str">
        <f t="shared" si="19"/>
        <v/>
      </c>
      <c r="O312" s="143"/>
      <c r="P312" s="140"/>
      <c r="Q312" s="140"/>
      <c r="R312" s="140"/>
      <c r="S312" s="142"/>
      <c r="T312" s="142"/>
      <c r="U312" s="61"/>
      <c r="V312" s="4"/>
      <c r="W312" s="4" t="str">
        <f t="shared" si="20"/>
        <v/>
      </c>
      <c r="X312" s="4"/>
      <c r="AI312" s="152"/>
      <c r="AJ312" s="153"/>
    </row>
    <row r="313" spans="1:36" s="77" customFormat="1" ht="44.25" customHeight="1" x14ac:dyDescent="0.3">
      <c r="A313" s="4"/>
      <c r="B313" s="1"/>
      <c r="C313" s="57"/>
      <c r="D313" s="58"/>
      <c r="E313" s="139"/>
      <c r="F313" s="162"/>
      <c r="G313" s="177" t="str">
        <f t="shared" si="17"/>
        <v/>
      </c>
      <c r="H313" s="140"/>
      <c r="I313" s="166"/>
      <c r="J313" s="141"/>
      <c r="K313" s="141"/>
      <c r="L313" s="141"/>
      <c r="M313" s="178" t="str">
        <f t="shared" si="18"/>
        <v/>
      </c>
      <c r="N313" s="178" t="str">
        <f t="shared" si="19"/>
        <v/>
      </c>
      <c r="O313" s="143"/>
      <c r="P313" s="140"/>
      <c r="Q313" s="140"/>
      <c r="R313" s="140"/>
      <c r="S313" s="142"/>
      <c r="T313" s="142"/>
      <c r="U313" s="61"/>
      <c r="V313" s="4"/>
      <c r="W313" s="4" t="str">
        <f t="shared" si="20"/>
        <v/>
      </c>
      <c r="X313" s="4"/>
      <c r="AI313" s="152"/>
      <c r="AJ313" s="153"/>
    </row>
    <row r="314" spans="1:36" s="77" customFormat="1" ht="44.25" customHeight="1" x14ac:dyDescent="0.3">
      <c r="A314" s="4"/>
      <c r="B314" s="1"/>
      <c r="C314" s="57"/>
      <c r="D314" s="58"/>
      <c r="E314" s="139"/>
      <c r="F314" s="162"/>
      <c r="G314" s="177" t="str">
        <f t="shared" si="17"/>
        <v/>
      </c>
      <c r="H314" s="140"/>
      <c r="I314" s="166"/>
      <c r="J314" s="141"/>
      <c r="K314" s="141"/>
      <c r="L314" s="141"/>
      <c r="M314" s="178" t="str">
        <f t="shared" si="18"/>
        <v/>
      </c>
      <c r="N314" s="178" t="str">
        <f t="shared" si="19"/>
        <v/>
      </c>
      <c r="O314" s="143"/>
      <c r="P314" s="140"/>
      <c r="Q314" s="140"/>
      <c r="R314" s="140"/>
      <c r="S314" s="142"/>
      <c r="T314" s="142"/>
      <c r="U314" s="61"/>
      <c r="V314" s="4"/>
      <c r="W314" s="4" t="str">
        <f t="shared" si="20"/>
        <v/>
      </c>
      <c r="X314" s="4"/>
      <c r="AI314" s="152"/>
      <c r="AJ314" s="153"/>
    </row>
    <row r="315" spans="1:36" s="77" customFormat="1" ht="44.25" customHeight="1" x14ac:dyDescent="0.3">
      <c r="A315" s="4"/>
      <c r="B315" s="1"/>
      <c r="C315" s="57"/>
      <c r="D315" s="58"/>
      <c r="E315" s="139"/>
      <c r="F315" s="162"/>
      <c r="G315" s="177" t="str">
        <f t="shared" si="17"/>
        <v/>
      </c>
      <c r="H315" s="140"/>
      <c r="I315" s="166"/>
      <c r="J315" s="141"/>
      <c r="K315" s="141"/>
      <c r="L315" s="141"/>
      <c r="M315" s="178" t="str">
        <f t="shared" si="18"/>
        <v/>
      </c>
      <c r="N315" s="178" t="str">
        <f t="shared" si="19"/>
        <v/>
      </c>
      <c r="O315" s="143"/>
      <c r="P315" s="140"/>
      <c r="Q315" s="140"/>
      <c r="R315" s="140"/>
      <c r="S315" s="142"/>
      <c r="T315" s="142"/>
      <c r="U315" s="61"/>
      <c r="V315" s="4"/>
      <c r="W315" s="4" t="str">
        <f t="shared" si="20"/>
        <v/>
      </c>
      <c r="X315" s="4"/>
      <c r="AI315" s="152"/>
      <c r="AJ315" s="153"/>
    </row>
    <row r="316" spans="1:36" s="77" customFormat="1" ht="44.25" customHeight="1" x14ac:dyDescent="0.3">
      <c r="A316" s="4"/>
      <c r="B316" s="1"/>
      <c r="C316" s="57"/>
      <c r="D316" s="58"/>
      <c r="E316" s="139"/>
      <c r="F316" s="162"/>
      <c r="G316" s="177" t="str">
        <f t="shared" si="17"/>
        <v/>
      </c>
      <c r="H316" s="140"/>
      <c r="I316" s="166"/>
      <c r="J316" s="141"/>
      <c r="K316" s="141"/>
      <c r="L316" s="141"/>
      <c r="M316" s="178" t="str">
        <f t="shared" si="18"/>
        <v/>
      </c>
      <c r="N316" s="178" t="str">
        <f t="shared" si="19"/>
        <v/>
      </c>
      <c r="O316" s="143"/>
      <c r="P316" s="140"/>
      <c r="Q316" s="140"/>
      <c r="R316" s="140"/>
      <c r="S316" s="142"/>
      <c r="T316" s="142"/>
      <c r="U316" s="61"/>
      <c r="V316" s="4"/>
      <c r="W316" s="4" t="str">
        <f t="shared" si="20"/>
        <v/>
      </c>
      <c r="X316" s="4"/>
      <c r="AI316" s="152"/>
      <c r="AJ316" s="153"/>
    </row>
    <row r="317" spans="1:36" s="77" customFormat="1" ht="44.25" customHeight="1" x14ac:dyDescent="0.3">
      <c r="A317" s="4"/>
      <c r="B317" s="1"/>
      <c r="C317" s="57"/>
      <c r="D317" s="58"/>
      <c r="E317" s="139"/>
      <c r="F317" s="162"/>
      <c r="G317" s="177" t="str">
        <f t="shared" si="17"/>
        <v/>
      </c>
      <c r="H317" s="140"/>
      <c r="I317" s="166"/>
      <c r="J317" s="141"/>
      <c r="K317" s="141"/>
      <c r="L317" s="141"/>
      <c r="M317" s="178" t="str">
        <f t="shared" si="18"/>
        <v/>
      </c>
      <c r="N317" s="178" t="str">
        <f t="shared" si="19"/>
        <v/>
      </c>
      <c r="O317" s="143"/>
      <c r="P317" s="140"/>
      <c r="Q317" s="140"/>
      <c r="R317" s="140"/>
      <c r="S317" s="142"/>
      <c r="T317" s="142"/>
      <c r="U317" s="61"/>
      <c r="V317" s="4"/>
      <c r="W317" s="4" t="str">
        <f t="shared" si="20"/>
        <v/>
      </c>
      <c r="X317" s="4"/>
      <c r="AI317" s="152"/>
      <c r="AJ317" s="153"/>
    </row>
    <row r="318" spans="1:36" s="77" customFormat="1" ht="44.25" customHeight="1" x14ac:dyDescent="0.3">
      <c r="A318" s="4"/>
      <c r="B318" s="1"/>
      <c r="C318" s="57"/>
      <c r="D318" s="58"/>
      <c r="E318" s="139"/>
      <c r="F318" s="162"/>
      <c r="G318" s="177" t="str">
        <f t="shared" si="17"/>
        <v/>
      </c>
      <c r="H318" s="140"/>
      <c r="I318" s="166"/>
      <c r="J318" s="141"/>
      <c r="K318" s="141"/>
      <c r="L318" s="141"/>
      <c r="M318" s="178" t="str">
        <f t="shared" si="18"/>
        <v/>
      </c>
      <c r="N318" s="178" t="str">
        <f t="shared" si="19"/>
        <v/>
      </c>
      <c r="O318" s="143"/>
      <c r="P318" s="140"/>
      <c r="Q318" s="140"/>
      <c r="R318" s="140"/>
      <c r="S318" s="142"/>
      <c r="T318" s="142"/>
      <c r="U318" s="61"/>
      <c r="V318" s="4"/>
      <c r="W318" s="4" t="str">
        <f t="shared" si="20"/>
        <v/>
      </c>
      <c r="X318" s="4"/>
      <c r="AI318" s="152"/>
      <c r="AJ318" s="153"/>
    </row>
    <row r="319" spans="1:36" s="77" customFormat="1" ht="44.25" customHeight="1" x14ac:dyDescent="0.3">
      <c r="A319" s="4"/>
      <c r="B319" s="1"/>
      <c r="C319" s="57"/>
      <c r="D319" s="58"/>
      <c r="E319" s="139"/>
      <c r="F319" s="162"/>
      <c r="G319" s="177" t="str">
        <f t="shared" si="17"/>
        <v/>
      </c>
      <c r="H319" s="140"/>
      <c r="I319" s="166"/>
      <c r="J319" s="141"/>
      <c r="K319" s="141"/>
      <c r="L319" s="141"/>
      <c r="M319" s="178" t="str">
        <f t="shared" si="18"/>
        <v/>
      </c>
      <c r="N319" s="178" t="str">
        <f t="shared" si="19"/>
        <v/>
      </c>
      <c r="O319" s="143"/>
      <c r="P319" s="140"/>
      <c r="Q319" s="140"/>
      <c r="R319" s="140"/>
      <c r="S319" s="142"/>
      <c r="T319" s="142"/>
      <c r="U319" s="61"/>
      <c r="V319" s="4"/>
      <c r="W319" s="4" t="str">
        <f t="shared" si="20"/>
        <v/>
      </c>
      <c r="X319" s="4"/>
      <c r="AI319" s="152"/>
      <c r="AJ319" s="153"/>
    </row>
    <row r="320" spans="1:36" s="77" customFormat="1" ht="44.25" customHeight="1" x14ac:dyDescent="0.3">
      <c r="A320" s="4"/>
      <c r="B320" s="1"/>
      <c r="C320" s="57"/>
      <c r="D320" s="58"/>
      <c r="E320" s="139"/>
      <c r="F320" s="162"/>
      <c r="G320" s="177" t="str">
        <f t="shared" si="17"/>
        <v/>
      </c>
      <c r="H320" s="140"/>
      <c r="I320" s="166"/>
      <c r="J320" s="141"/>
      <c r="K320" s="141"/>
      <c r="L320" s="141"/>
      <c r="M320" s="178" t="str">
        <f t="shared" si="18"/>
        <v/>
      </c>
      <c r="N320" s="178" t="str">
        <f t="shared" si="19"/>
        <v/>
      </c>
      <c r="O320" s="143"/>
      <c r="P320" s="140"/>
      <c r="Q320" s="140"/>
      <c r="R320" s="140"/>
      <c r="S320" s="142"/>
      <c r="T320" s="142"/>
      <c r="U320" s="61"/>
      <c r="V320" s="4"/>
      <c r="W320" s="4" t="str">
        <f t="shared" si="20"/>
        <v/>
      </c>
      <c r="X320" s="4"/>
      <c r="AI320" s="152"/>
      <c r="AJ320" s="153"/>
    </row>
    <row r="321" spans="1:36" s="77" customFormat="1" ht="44.25" customHeight="1" x14ac:dyDescent="0.3">
      <c r="A321" s="4"/>
      <c r="B321" s="1"/>
      <c r="C321" s="57"/>
      <c r="D321" s="58"/>
      <c r="E321" s="139"/>
      <c r="F321" s="162"/>
      <c r="G321" s="177" t="str">
        <f t="shared" si="17"/>
        <v/>
      </c>
      <c r="H321" s="140"/>
      <c r="I321" s="166"/>
      <c r="J321" s="141"/>
      <c r="K321" s="141"/>
      <c r="L321" s="141"/>
      <c r="M321" s="178" t="str">
        <f t="shared" si="18"/>
        <v/>
      </c>
      <c r="N321" s="178" t="str">
        <f t="shared" si="19"/>
        <v/>
      </c>
      <c r="O321" s="143"/>
      <c r="P321" s="140"/>
      <c r="Q321" s="140"/>
      <c r="R321" s="140"/>
      <c r="S321" s="142"/>
      <c r="T321" s="142"/>
      <c r="U321" s="61"/>
      <c r="V321" s="4"/>
      <c r="W321" s="4" t="str">
        <f t="shared" si="20"/>
        <v/>
      </c>
      <c r="X321" s="4"/>
      <c r="AI321" s="152"/>
      <c r="AJ321" s="153"/>
    </row>
    <row r="322" spans="1:36" s="77" customFormat="1" ht="44.25" customHeight="1" x14ac:dyDescent="0.3">
      <c r="A322" s="4"/>
      <c r="B322" s="1"/>
      <c r="C322" s="57"/>
      <c r="D322" s="58"/>
      <c r="E322" s="139"/>
      <c r="F322" s="162"/>
      <c r="G322" s="177" t="str">
        <f t="shared" si="17"/>
        <v/>
      </c>
      <c r="H322" s="140"/>
      <c r="I322" s="166"/>
      <c r="J322" s="141"/>
      <c r="K322" s="141"/>
      <c r="L322" s="141"/>
      <c r="M322" s="178" t="str">
        <f t="shared" si="18"/>
        <v/>
      </c>
      <c r="N322" s="178" t="str">
        <f t="shared" si="19"/>
        <v/>
      </c>
      <c r="O322" s="143"/>
      <c r="P322" s="140"/>
      <c r="Q322" s="140"/>
      <c r="R322" s="140"/>
      <c r="S322" s="142"/>
      <c r="T322" s="142"/>
      <c r="U322" s="61"/>
      <c r="V322" s="4"/>
      <c r="W322" s="4" t="str">
        <f t="shared" si="20"/>
        <v/>
      </c>
      <c r="X322" s="4"/>
      <c r="AI322" s="152"/>
      <c r="AJ322" s="153"/>
    </row>
    <row r="323" spans="1:36" s="77" customFormat="1" ht="44.25" customHeight="1" x14ac:dyDescent="0.3">
      <c r="A323" s="4"/>
      <c r="B323" s="1"/>
      <c r="C323" s="57"/>
      <c r="D323" s="58"/>
      <c r="E323" s="139"/>
      <c r="F323" s="162"/>
      <c r="G323" s="177" t="str">
        <f t="shared" si="17"/>
        <v/>
      </c>
      <c r="H323" s="140"/>
      <c r="I323" s="166"/>
      <c r="J323" s="141"/>
      <c r="K323" s="141"/>
      <c r="L323" s="141"/>
      <c r="M323" s="178" t="str">
        <f t="shared" si="18"/>
        <v/>
      </c>
      <c r="N323" s="178" t="str">
        <f t="shared" si="19"/>
        <v/>
      </c>
      <c r="O323" s="143"/>
      <c r="P323" s="140"/>
      <c r="Q323" s="140"/>
      <c r="R323" s="140"/>
      <c r="S323" s="142"/>
      <c r="T323" s="142"/>
      <c r="U323" s="61"/>
      <c r="V323" s="4"/>
      <c r="W323" s="4" t="str">
        <f t="shared" si="20"/>
        <v/>
      </c>
      <c r="X323" s="4"/>
      <c r="AI323" s="152"/>
      <c r="AJ323" s="153"/>
    </row>
    <row r="324" spans="1:36" s="77" customFormat="1" ht="44.25" customHeight="1" x14ac:dyDescent="0.3">
      <c r="A324" s="4"/>
      <c r="B324" s="1"/>
      <c r="C324" s="57"/>
      <c r="D324" s="58"/>
      <c r="E324" s="139"/>
      <c r="F324" s="162"/>
      <c r="G324" s="177" t="str">
        <f t="shared" si="17"/>
        <v/>
      </c>
      <c r="H324" s="140"/>
      <c r="I324" s="166"/>
      <c r="J324" s="141"/>
      <c r="K324" s="141"/>
      <c r="L324" s="141"/>
      <c r="M324" s="178" t="str">
        <f t="shared" si="18"/>
        <v/>
      </c>
      <c r="N324" s="178" t="str">
        <f t="shared" si="19"/>
        <v/>
      </c>
      <c r="O324" s="143"/>
      <c r="P324" s="140"/>
      <c r="Q324" s="140"/>
      <c r="R324" s="140"/>
      <c r="S324" s="142"/>
      <c r="T324" s="142"/>
      <c r="U324" s="61"/>
      <c r="V324" s="4"/>
      <c r="W324" s="4" t="str">
        <f t="shared" si="20"/>
        <v/>
      </c>
      <c r="X324" s="4"/>
      <c r="AI324" s="152"/>
      <c r="AJ324" s="153"/>
    </row>
    <row r="325" spans="1:36" s="77" customFormat="1" ht="44.25" customHeight="1" x14ac:dyDescent="0.3">
      <c r="A325" s="4"/>
      <c r="B325" s="1"/>
      <c r="C325" s="57"/>
      <c r="D325" s="58"/>
      <c r="E325" s="139"/>
      <c r="F325" s="162"/>
      <c r="G325" s="177" t="str">
        <f t="shared" si="17"/>
        <v/>
      </c>
      <c r="H325" s="140"/>
      <c r="I325" s="166"/>
      <c r="J325" s="141"/>
      <c r="K325" s="141"/>
      <c r="L325" s="141"/>
      <c r="M325" s="178" t="str">
        <f t="shared" si="18"/>
        <v/>
      </c>
      <c r="N325" s="178" t="str">
        <f t="shared" si="19"/>
        <v/>
      </c>
      <c r="O325" s="143"/>
      <c r="P325" s="140"/>
      <c r="Q325" s="140"/>
      <c r="R325" s="140"/>
      <c r="S325" s="142"/>
      <c r="T325" s="142"/>
      <c r="U325" s="61"/>
      <c r="V325" s="4"/>
      <c r="W325" s="4" t="str">
        <f t="shared" si="20"/>
        <v/>
      </c>
      <c r="X325" s="4"/>
      <c r="AI325" s="152"/>
      <c r="AJ325" s="153"/>
    </row>
    <row r="326" spans="1:36" s="77" customFormat="1" ht="44.25" customHeight="1" x14ac:dyDescent="0.3">
      <c r="A326" s="4"/>
      <c r="B326" s="1"/>
      <c r="C326" s="57"/>
      <c r="D326" s="58"/>
      <c r="E326" s="139"/>
      <c r="F326" s="162"/>
      <c r="G326" s="177" t="str">
        <f t="shared" si="17"/>
        <v/>
      </c>
      <c r="H326" s="140"/>
      <c r="I326" s="166"/>
      <c r="J326" s="141"/>
      <c r="K326" s="141"/>
      <c r="L326" s="141"/>
      <c r="M326" s="178" t="str">
        <f t="shared" si="18"/>
        <v/>
      </c>
      <c r="N326" s="178" t="str">
        <f t="shared" si="19"/>
        <v/>
      </c>
      <c r="O326" s="143"/>
      <c r="P326" s="140"/>
      <c r="Q326" s="140"/>
      <c r="R326" s="140"/>
      <c r="S326" s="142"/>
      <c r="T326" s="142"/>
      <c r="U326" s="61"/>
      <c r="V326" s="4"/>
      <c r="W326" s="4" t="str">
        <f t="shared" si="20"/>
        <v/>
      </c>
      <c r="X326" s="4"/>
      <c r="AI326" s="152"/>
      <c r="AJ326" s="153"/>
    </row>
    <row r="327" spans="1:36" s="77" customFormat="1" ht="44.25" customHeight="1" x14ac:dyDescent="0.3">
      <c r="A327" s="4"/>
      <c r="B327" s="1"/>
      <c r="C327" s="57"/>
      <c r="D327" s="58"/>
      <c r="E327" s="139"/>
      <c r="F327" s="162"/>
      <c r="G327" s="177" t="str">
        <f t="shared" si="17"/>
        <v/>
      </c>
      <c r="H327" s="140"/>
      <c r="I327" s="166"/>
      <c r="J327" s="141"/>
      <c r="K327" s="141"/>
      <c r="L327" s="141"/>
      <c r="M327" s="178" t="str">
        <f t="shared" si="18"/>
        <v/>
      </c>
      <c r="N327" s="178" t="str">
        <f t="shared" si="19"/>
        <v/>
      </c>
      <c r="O327" s="143"/>
      <c r="P327" s="140"/>
      <c r="Q327" s="140"/>
      <c r="R327" s="140"/>
      <c r="S327" s="142"/>
      <c r="T327" s="142"/>
      <c r="U327" s="61"/>
      <c r="V327" s="4"/>
      <c r="W327" s="4" t="str">
        <f t="shared" si="20"/>
        <v/>
      </c>
      <c r="X327" s="4"/>
      <c r="AI327" s="152"/>
      <c r="AJ327" s="153"/>
    </row>
    <row r="328" spans="1:36" s="77" customFormat="1" ht="44.25" customHeight="1" x14ac:dyDescent="0.3">
      <c r="A328" s="4"/>
      <c r="B328" s="1"/>
      <c r="C328" s="57"/>
      <c r="D328" s="58"/>
      <c r="E328" s="139"/>
      <c r="F328" s="162"/>
      <c r="G328" s="177" t="str">
        <f t="shared" si="17"/>
        <v/>
      </c>
      <c r="H328" s="140"/>
      <c r="I328" s="166"/>
      <c r="J328" s="141"/>
      <c r="K328" s="141"/>
      <c r="L328" s="141"/>
      <c r="M328" s="178" t="str">
        <f t="shared" si="18"/>
        <v/>
      </c>
      <c r="N328" s="178" t="str">
        <f t="shared" si="19"/>
        <v/>
      </c>
      <c r="O328" s="143"/>
      <c r="P328" s="140"/>
      <c r="Q328" s="140"/>
      <c r="R328" s="140"/>
      <c r="S328" s="142"/>
      <c r="T328" s="142"/>
      <c r="U328" s="61"/>
      <c r="V328" s="4"/>
      <c r="W328" s="4" t="str">
        <f t="shared" si="20"/>
        <v/>
      </c>
      <c r="X328" s="4"/>
      <c r="AI328" s="152"/>
      <c r="AJ328" s="153"/>
    </row>
    <row r="329" spans="1:36" s="77" customFormat="1" ht="44.25" customHeight="1" x14ac:dyDescent="0.3">
      <c r="A329" s="4"/>
      <c r="B329" s="1"/>
      <c r="C329" s="57"/>
      <c r="D329" s="58"/>
      <c r="E329" s="139"/>
      <c r="F329" s="162"/>
      <c r="G329" s="177" t="str">
        <f t="shared" si="17"/>
        <v/>
      </c>
      <c r="H329" s="140"/>
      <c r="I329" s="166"/>
      <c r="J329" s="141"/>
      <c r="K329" s="141"/>
      <c r="L329" s="141"/>
      <c r="M329" s="178" t="str">
        <f t="shared" si="18"/>
        <v/>
      </c>
      <c r="N329" s="178" t="str">
        <f t="shared" si="19"/>
        <v/>
      </c>
      <c r="O329" s="143"/>
      <c r="P329" s="140"/>
      <c r="Q329" s="140"/>
      <c r="R329" s="140"/>
      <c r="S329" s="142"/>
      <c r="T329" s="142"/>
      <c r="U329" s="61"/>
      <c r="V329" s="4"/>
      <c r="W329" s="4" t="str">
        <f t="shared" si="20"/>
        <v/>
      </c>
      <c r="X329" s="4"/>
      <c r="AI329" s="152"/>
      <c r="AJ329" s="153"/>
    </row>
    <row r="330" spans="1:36" s="77" customFormat="1" ht="44.25" customHeight="1" x14ac:dyDescent="0.3">
      <c r="A330" s="4"/>
      <c r="B330" s="1"/>
      <c r="C330" s="57"/>
      <c r="D330" s="58"/>
      <c r="E330" s="139"/>
      <c r="F330" s="162"/>
      <c r="G330" s="177" t="str">
        <f t="shared" si="17"/>
        <v/>
      </c>
      <c r="H330" s="140"/>
      <c r="I330" s="166"/>
      <c r="J330" s="141"/>
      <c r="K330" s="141"/>
      <c r="L330" s="141"/>
      <c r="M330" s="178" t="str">
        <f t="shared" si="18"/>
        <v/>
      </c>
      <c r="N330" s="178" t="str">
        <f t="shared" si="19"/>
        <v/>
      </c>
      <c r="O330" s="143"/>
      <c r="P330" s="140"/>
      <c r="Q330" s="140"/>
      <c r="R330" s="140"/>
      <c r="S330" s="142"/>
      <c r="T330" s="142"/>
      <c r="U330" s="61"/>
      <c r="V330" s="4"/>
      <c r="W330" s="4" t="str">
        <f t="shared" si="20"/>
        <v/>
      </c>
      <c r="X330" s="4"/>
      <c r="AI330" s="152"/>
      <c r="AJ330" s="153"/>
    </row>
    <row r="331" spans="1:36" s="77" customFormat="1" ht="44.25" customHeight="1" x14ac:dyDescent="0.3">
      <c r="A331" s="4"/>
      <c r="B331" s="1"/>
      <c r="C331" s="57"/>
      <c r="D331" s="58"/>
      <c r="E331" s="139"/>
      <c r="F331" s="162"/>
      <c r="G331" s="177" t="str">
        <f t="shared" si="17"/>
        <v/>
      </c>
      <c r="H331" s="140"/>
      <c r="I331" s="166"/>
      <c r="J331" s="141"/>
      <c r="K331" s="141"/>
      <c r="L331" s="141"/>
      <c r="M331" s="178" t="str">
        <f t="shared" si="18"/>
        <v/>
      </c>
      <c r="N331" s="178" t="str">
        <f t="shared" si="19"/>
        <v/>
      </c>
      <c r="O331" s="143"/>
      <c r="P331" s="140"/>
      <c r="Q331" s="140"/>
      <c r="R331" s="140"/>
      <c r="S331" s="142"/>
      <c r="T331" s="142"/>
      <c r="U331" s="61"/>
      <c r="V331" s="4"/>
      <c r="W331" s="4" t="str">
        <f t="shared" si="20"/>
        <v/>
      </c>
      <c r="X331" s="4"/>
      <c r="AI331" s="152"/>
      <c r="AJ331" s="153"/>
    </row>
    <row r="332" spans="1:36" s="77" customFormat="1" ht="44.25" customHeight="1" x14ac:dyDescent="0.3">
      <c r="A332" s="4"/>
      <c r="B332" s="1"/>
      <c r="C332" s="57"/>
      <c r="D332" s="58"/>
      <c r="E332" s="139"/>
      <c r="F332" s="162"/>
      <c r="G332" s="177" t="str">
        <f t="shared" si="17"/>
        <v/>
      </c>
      <c r="H332" s="140"/>
      <c r="I332" s="166"/>
      <c r="J332" s="141"/>
      <c r="K332" s="141"/>
      <c r="L332" s="141"/>
      <c r="M332" s="178" t="str">
        <f t="shared" si="18"/>
        <v/>
      </c>
      <c r="N332" s="178" t="str">
        <f t="shared" si="19"/>
        <v/>
      </c>
      <c r="O332" s="143"/>
      <c r="P332" s="140"/>
      <c r="Q332" s="140"/>
      <c r="R332" s="140"/>
      <c r="S332" s="142"/>
      <c r="T332" s="142"/>
      <c r="U332" s="61"/>
      <c r="V332" s="4"/>
      <c r="W332" s="4" t="str">
        <f t="shared" si="20"/>
        <v/>
      </c>
      <c r="X332" s="4"/>
      <c r="AI332" s="152"/>
      <c r="AJ332" s="153"/>
    </row>
    <row r="333" spans="1:36" s="77" customFormat="1" ht="44.25" customHeight="1" x14ac:dyDescent="0.3">
      <c r="A333" s="4"/>
      <c r="B333" s="1"/>
      <c r="C333" s="57"/>
      <c r="D333" s="58"/>
      <c r="E333" s="139"/>
      <c r="F333" s="162"/>
      <c r="G333" s="177" t="str">
        <f t="shared" si="17"/>
        <v/>
      </c>
      <c r="H333" s="140"/>
      <c r="I333" s="166"/>
      <c r="J333" s="141"/>
      <c r="K333" s="141"/>
      <c r="L333" s="141"/>
      <c r="M333" s="178" t="str">
        <f t="shared" si="18"/>
        <v/>
      </c>
      <c r="N333" s="178" t="str">
        <f t="shared" si="19"/>
        <v/>
      </c>
      <c r="O333" s="143"/>
      <c r="P333" s="140"/>
      <c r="Q333" s="140"/>
      <c r="R333" s="140"/>
      <c r="S333" s="142"/>
      <c r="T333" s="142"/>
      <c r="U333" s="61"/>
      <c r="V333" s="4"/>
      <c r="W333" s="4" t="str">
        <f t="shared" si="20"/>
        <v/>
      </c>
      <c r="X333" s="4"/>
      <c r="AI333" s="152"/>
      <c r="AJ333" s="153"/>
    </row>
    <row r="334" spans="1:36" s="77" customFormat="1" ht="44.25" customHeight="1" x14ac:dyDescent="0.3">
      <c r="A334" s="4"/>
      <c r="B334" s="1"/>
      <c r="C334" s="57"/>
      <c r="D334" s="58"/>
      <c r="E334" s="139"/>
      <c r="F334" s="162"/>
      <c r="G334" s="177" t="str">
        <f t="shared" si="17"/>
        <v/>
      </c>
      <c r="H334" s="140"/>
      <c r="I334" s="166"/>
      <c r="J334" s="141"/>
      <c r="K334" s="141"/>
      <c r="L334" s="141"/>
      <c r="M334" s="178" t="str">
        <f t="shared" si="18"/>
        <v/>
      </c>
      <c r="N334" s="178" t="str">
        <f t="shared" si="19"/>
        <v/>
      </c>
      <c r="O334" s="143"/>
      <c r="P334" s="140"/>
      <c r="Q334" s="140"/>
      <c r="R334" s="140"/>
      <c r="S334" s="142"/>
      <c r="T334" s="142"/>
      <c r="U334" s="61"/>
      <c r="V334" s="4"/>
      <c r="W334" s="4" t="str">
        <f t="shared" si="20"/>
        <v/>
      </c>
      <c r="X334" s="4"/>
      <c r="AI334" s="152"/>
      <c r="AJ334" s="153"/>
    </row>
    <row r="335" spans="1:36" s="77" customFormat="1" ht="44.25" customHeight="1" x14ac:dyDescent="0.3">
      <c r="A335" s="4"/>
      <c r="B335" s="1"/>
      <c r="C335" s="57"/>
      <c r="D335" s="58"/>
      <c r="E335" s="139"/>
      <c r="F335" s="162"/>
      <c r="G335" s="177" t="str">
        <f t="shared" si="17"/>
        <v/>
      </c>
      <c r="H335" s="140"/>
      <c r="I335" s="166"/>
      <c r="J335" s="141"/>
      <c r="K335" s="141"/>
      <c r="L335" s="141"/>
      <c r="M335" s="178" t="str">
        <f t="shared" si="18"/>
        <v/>
      </c>
      <c r="N335" s="178" t="str">
        <f t="shared" si="19"/>
        <v/>
      </c>
      <c r="O335" s="143"/>
      <c r="P335" s="140"/>
      <c r="Q335" s="140"/>
      <c r="R335" s="140"/>
      <c r="S335" s="142"/>
      <c r="T335" s="142"/>
      <c r="U335" s="61"/>
      <c r="V335" s="4"/>
      <c r="W335" s="4" t="str">
        <f t="shared" si="20"/>
        <v/>
      </c>
      <c r="X335" s="4"/>
      <c r="AI335" s="152"/>
      <c r="AJ335" s="153"/>
    </row>
    <row r="336" spans="1:36" s="77" customFormat="1" ht="44.25" customHeight="1" x14ac:dyDescent="0.3">
      <c r="A336" s="4"/>
      <c r="B336" s="1"/>
      <c r="C336" s="57"/>
      <c r="D336" s="58"/>
      <c r="E336" s="139"/>
      <c r="F336" s="162"/>
      <c r="G336" s="177" t="str">
        <f t="shared" si="17"/>
        <v/>
      </c>
      <c r="H336" s="140"/>
      <c r="I336" s="166"/>
      <c r="J336" s="141"/>
      <c r="K336" s="141"/>
      <c r="L336" s="141"/>
      <c r="M336" s="178" t="str">
        <f t="shared" si="18"/>
        <v/>
      </c>
      <c r="N336" s="178" t="str">
        <f t="shared" si="19"/>
        <v/>
      </c>
      <c r="O336" s="143"/>
      <c r="P336" s="140"/>
      <c r="Q336" s="140"/>
      <c r="R336" s="140"/>
      <c r="S336" s="142"/>
      <c r="T336" s="142"/>
      <c r="U336" s="61"/>
      <c r="V336" s="4"/>
      <c r="W336" s="4" t="str">
        <f t="shared" si="20"/>
        <v/>
      </c>
      <c r="X336" s="4"/>
      <c r="AI336" s="152"/>
      <c r="AJ336" s="153"/>
    </row>
    <row r="337" spans="1:36" s="77" customFormat="1" ht="44.25" customHeight="1" x14ac:dyDescent="0.3">
      <c r="A337" s="4"/>
      <c r="B337" s="1"/>
      <c r="C337" s="57"/>
      <c r="D337" s="58"/>
      <c r="E337" s="139"/>
      <c r="F337" s="162"/>
      <c r="G337" s="177" t="str">
        <f t="shared" si="17"/>
        <v/>
      </c>
      <c r="H337" s="140"/>
      <c r="I337" s="166"/>
      <c r="J337" s="141"/>
      <c r="K337" s="141"/>
      <c r="L337" s="141"/>
      <c r="M337" s="178" t="str">
        <f t="shared" si="18"/>
        <v/>
      </c>
      <c r="N337" s="178" t="str">
        <f t="shared" si="19"/>
        <v/>
      </c>
      <c r="O337" s="143"/>
      <c r="P337" s="140"/>
      <c r="Q337" s="140"/>
      <c r="R337" s="140"/>
      <c r="S337" s="142"/>
      <c r="T337" s="142"/>
      <c r="U337" s="61"/>
      <c r="V337" s="4"/>
      <c r="W337" s="4" t="str">
        <f t="shared" si="20"/>
        <v/>
      </c>
      <c r="X337" s="4"/>
      <c r="AI337" s="152"/>
      <c r="AJ337" s="153"/>
    </row>
    <row r="338" spans="1:36" s="77" customFormat="1" ht="44.25" customHeight="1" x14ac:dyDescent="0.3">
      <c r="A338" s="4"/>
      <c r="B338" s="1"/>
      <c r="C338" s="57"/>
      <c r="D338" s="58"/>
      <c r="E338" s="139"/>
      <c r="F338" s="162"/>
      <c r="G338" s="177" t="str">
        <f t="shared" si="17"/>
        <v/>
      </c>
      <c r="H338" s="140"/>
      <c r="I338" s="166"/>
      <c r="J338" s="141"/>
      <c r="K338" s="141"/>
      <c r="L338" s="141"/>
      <c r="M338" s="178" t="str">
        <f t="shared" si="18"/>
        <v/>
      </c>
      <c r="N338" s="178" t="str">
        <f t="shared" si="19"/>
        <v/>
      </c>
      <c r="O338" s="143"/>
      <c r="P338" s="140"/>
      <c r="Q338" s="140"/>
      <c r="R338" s="140"/>
      <c r="S338" s="142"/>
      <c r="T338" s="142"/>
      <c r="U338" s="61"/>
      <c r="V338" s="4"/>
      <c r="W338" s="4" t="str">
        <f t="shared" si="20"/>
        <v/>
      </c>
      <c r="X338" s="4"/>
      <c r="AI338" s="152"/>
      <c r="AJ338" s="153"/>
    </row>
    <row r="339" spans="1:36" s="77" customFormat="1" ht="44.25" customHeight="1" x14ac:dyDescent="0.3">
      <c r="A339" s="4"/>
      <c r="B339" s="1"/>
      <c r="C339" s="57"/>
      <c r="D339" s="58"/>
      <c r="E339" s="139"/>
      <c r="F339" s="162"/>
      <c r="G339" s="177" t="str">
        <f t="shared" si="17"/>
        <v/>
      </c>
      <c r="H339" s="140"/>
      <c r="I339" s="166"/>
      <c r="J339" s="141"/>
      <c r="K339" s="141"/>
      <c r="L339" s="141"/>
      <c r="M339" s="178" t="str">
        <f t="shared" si="18"/>
        <v/>
      </c>
      <c r="N339" s="178" t="str">
        <f t="shared" si="19"/>
        <v/>
      </c>
      <c r="O339" s="143"/>
      <c r="P339" s="140"/>
      <c r="Q339" s="140"/>
      <c r="R339" s="140"/>
      <c r="S339" s="142"/>
      <c r="T339" s="142"/>
      <c r="U339" s="61"/>
      <c r="V339" s="4"/>
      <c r="W339" s="4" t="str">
        <f t="shared" si="20"/>
        <v/>
      </c>
      <c r="X339" s="4"/>
      <c r="AI339" s="152"/>
      <c r="AJ339" s="153"/>
    </row>
    <row r="340" spans="1:36" s="77" customFormat="1" ht="44.25" customHeight="1" x14ac:dyDescent="0.3">
      <c r="A340" s="4"/>
      <c r="B340" s="1"/>
      <c r="C340" s="57"/>
      <c r="D340" s="58"/>
      <c r="E340" s="139"/>
      <c r="F340" s="162"/>
      <c r="G340" s="177" t="str">
        <f t="shared" ref="G340:G403" si="21">IFERROR(VLOOKUP(E340&amp;"+"&amp;F340,$X$19:$AA$69,4,0),"")</f>
        <v/>
      </c>
      <c r="H340" s="140"/>
      <c r="I340" s="166"/>
      <c r="J340" s="141"/>
      <c r="K340" s="141"/>
      <c r="L340" s="141"/>
      <c r="M340" s="178" t="str">
        <f t="shared" ref="M340:M403" si="22">IFERROR(J340/100*$W340,"")</f>
        <v/>
      </c>
      <c r="N340" s="178" t="str">
        <f t="shared" ref="N340:N403" si="23">IFERROR(K340/100*$W340,"")</f>
        <v/>
      </c>
      <c r="O340" s="143"/>
      <c r="P340" s="140"/>
      <c r="Q340" s="140"/>
      <c r="R340" s="140"/>
      <c r="S340" s="142"/>
      <c r="T340" s="142"/>
      <c r="U340" s="61"/>
      <c r="V340" s="4"/>
      <c r="W340" s="4" t="str">
        <f t="shared" ref="W340:W403" si="24">IF(L340="50 %","50",IF(L340="60 %","60",""))</f>
        <v/>
      </c>
      <c r="X340" s="4"/>
      <c r="AI340" s="152"/>
      <c r="AJ340" s="153"/>
    </row>
    <row r="341" spans="1:36" s="77" customFormat="1" ht="44.25" customHeight="1" x14ac:dyDescent="0.3">
      <c r="A341" s="4"/>
      <c r="B341" s="1"/>
      <c r="C341" s="57"/>
      <c r="D341" s="58"/>
      <c r="E341" s="139"/>
      <c r="F341" s="162"/>
      <c r="G341" s="177" t="str">
        <f t="shared" si="21"/>
        <v/>
      </c>
      <c r="H341" s="140"/>
      <c r="I341" s="166"/>
      <c r="J341" s="141"/>
      <c r="K341" s="141"/>
      <c r="L341" s="141"/>
      <c r="M341" s="178" t="str">
        <f t="shared" si="22"/>
        <v/>
      </c>
      <c r="N341" s="178" t="str">
        <f t="shared" si="23"/>
        <v/>
      </c>
      <c r="O341" s="143"/>
      <c r="P341" s="140"/>
      <c r="Q341" s="140"/>
      <c r="R341" s="140"/>
      <c r="S341" s="142"/>
      <c r="T341" s="142"/>
      <c r="U341" s="61"/>
      <c r="V341" s="4"/>
      <c r="W341" s="4" t="str">
        <f t="shared" si="24"/>
        <v/>
      </c>
      <c r="X341" s="4"/>
      <c r="AI341" s="152"/>
      <c r="AJ341" s="153"/>
    </row>
    <row r="342" spans="1:36" s="77" customFormat="1" ht="44.25" customHeight="1" x14ac:dyDescent="0.3">
      <c r="A342" s="4"/>
      <c r="B342" s="1"/>
      <c r="C342" s="57"/>
      <c r="D342" s="58"/>
      <c r="E342" s="139"/>
      <c r="F342" s="162"/>
      <c r="G342" s="177" t="str">
        <f t="shared" si="21"/>
        <v/>
      </c>
      <c r="H342" s="140"/>
      <c r="I342" s="166"/>
      <c r="J342" s="141"/>
      <c r="K342" s="141"/>
      <c r="L342" s="141"/>
      <c r="M342" s="178" t="str">
        <f t="shared" si="22"/>
        <v/>
      </c>
      <c r="N342" s="178" t="str">
        <f t="shared" si="23"/>
        <v/>
      </c>
      <c r="O342" s="143"/>
      <c r="P342" s="140"/>
      <c r="Q342" s="140"/>
      <c r="R342" s="140"/>
      <c r="S342" s="142"/>
      <c r="T342" s="142"/>
      <c r="U342" s="61"/>
      <c r="V342" s="4"/>
      <c r="W342" s="4" t="str">
        <f t="shared" si="24"/>
        <v/>
      </c>
      <c r="X342" s="4"/>
      <c r="AI342" s="152"/>
      <c r="AJ342" s="153"/>
    </row>
    <row r="343" spans="1:36" s="77" customFormat="1" ht="44.25" customHeight="1" x14ac:dyDescent="0.3">
      <c r="A343" s="4"/>
      <c r="B343" s="1"/>
      <c r="C343" s="57"/>
      <c r="D343" s="58"/>
      <c r="E343" s="139"/>
      <c r="F343" s="162"/>
      <c r="G343" s="177" t="str">
        <f t="shared" si="21"/>
        <v/>
      </c>
      <c r="H343" s="140"/>
      <c r="I343" s="166"/>
      <c r="J343" s="141"/>
      <c r="K343" s="141"/>
      <c r="L343" s="141"/>
      <c r="M343" s="178" t="str">
        <f t="shared" si="22"/>
        <v/>
      </c>
      <c r="N343" s="178" t="str">
        <f t="shared" si="23"/>
        <v/>
      </c>
      <c r="O343" s="143"/>
      <c r="P343" s="140"/>
      <c r="Q343" s="140"/>
      <c r="R343" s="140"/>
      <c r="S343" s="142"/>
      <c r="T343" s="142"/>
      <c r="U343" s="61"/>
      <c r="V343" s="4"/>
      <c r="W343" s="4" t="str">
        <f t="shared" si="24"/>
        <v/>
      </c>
      <c r="X343" s="4"/>
      <c r="AI343" s="152"/>
      <c r="AJ343" s="153"/>
    </row>
    <row r="344" spans="1:36" s="77" customFormat="1" ht="44.25" customHeight="1" x14ac:dyDescent="0.3">
      <c r="A344" s="4"/>
      <c r="B344" s="1"/>
      <c r="C344" s="57"/>
      <c r="D344" s="58"/>
      <c r="E344" s="139"/>
      <c r="F344" s="162"/>
      <c r="G344" s="177" t="str">
        <f t="shared" si="21"/>
        <v/>
      </c>
      <c r="H344" s="140"/>
      <c r="I344" s="166"/>
      <c r="J344" s="141"/>
      <c r="K344" s="141"/>
      <c r="L344" s="141"/>
      <c r="M344" s="178" t="str">
        <f t="shared" si="22"/>
        <v/>
      </c>
      <c r="N344" s="178" t="str">
        <f t="shared" si="23"/>
        <v/>
      </c>
      <c r="O344" s="143"/>
      <c r="P344" s="140"/>
      <c r="Q344" s="140"/>
      <c r="R344" s="140"/>
      <c r="S344" s="142"/>
      <c r="T344" s="142"/>
      <c r="U344" s="61"/>
      <c r="V344" s="4"/>
      <c r="W344" s="4" t="str">
        <f t="shared" si="24"/>
        <v/>
      </c>
      <c r="X344" s="4"/>
      <c r="AI344" s="152"/>
      <c r="AJ344" s="153"/>
    </row>
    <row r="345" spans="1:36" s="77" customFormat="1" ht="44.25" customHeight="1" x14ac:dyDescent="0.3">
      <c r="A345" s="4"/>
      <c r="B345" s="1"/>
      <c r="C345" s="57"/>
      <c r="D345" s="58"/>
      <c r="E345" s="139"/>
      <c r="F345" s="162"/>
      <c r="G345" s="177" t="str">
        <f t="shared" si="21"/>
        <v/>
      </c>
      <c r="H345" s="140"/>
      <c r="I345" s="166"/>
      <c r="J345" s="141"/>
      <c r="K345" s="141"/>
      <c r="L345" s="141"/>
      <c r="M345" s="178" t="str">
        <f t="shared" si="22"/>
        <v/>
      </c>
      <c r="N345" s="178" t="str">
        <f t="shared" si="23"/>
        <v/>
      </c>
      <c r="O345" s="143"/>
      <c r="P345" s="140"/>
      <c r="Q345" s="140"/>
      <c r="R345" s="140"/>
      <c r="S345" s="142"/>
      <c r="T345" s="142"/>
      <c r="U345" s="61"/>
      <c r="V345" s="4"/>
      <c r="W345" s="4" t="str">
        <f t="shared" si="24"/>
        <v/>
      </c>
      <c r="X345" s="4"/>
      <c r="AI345" s="152"/>
      <c r="AJ345" s="153"/>
    </row>
    <row r="346" spans="1:36" s="77" customFormat="1" ht="44.25" customHeight="1" x14ac:dyDescent="0.3">
      <c r="A346" s="4"/>
      <c r="B346" s="1"/>
      <c r="C346" s="57"/>
      <c r="D346" s="58"/>
      <c r="E346" s="139"/>
      <c r="F346" s="162"/>
      <c r="G346" s="177" t="str">
        <f t="shared" si="21"/>
        <v/>
      </c>
      <c r="H346" s="140"/>
      <c r="I346" s="166"/>
      <c r="J346" s="141"/>
      <c r="K346" s="141"/>
      <c r="L346" s="141"/>
      <c r="M346" s="178" t="str">
        <f t="shared" si="22"/>
        <v/>
      </c>
      <c r="N346" s="178" t="str">
        <f t="shared" si="23"/>
        <v/>
      </c>
      <c r="O346" s="143"/>
      <c r="P346" s="140"/>
      <c r="Q346" s="140"/>
      <c r="R346" s="140"/>
      <c r="S346" s="142"/>
      <c r="T346" s="142"/>
      <c r="U346" s="61"/>
      <c r="V346" s="4"/>
      <c r="W346" s="4" t="str">
        <f t="shared" si="24"/>
        <v/>
      </c>
      <c r="X346" s="4"/>
      <c r="AI346" s="152"/>
      <c r="AJ346" s="153"/>
    </row>
    <row r="347" spans="1:36" s="77" customFormat="1" ht="44.25" customHeight="1" x14ac:dyDescent="0.3">
      <c r="A347" s="4"/>
      <c r="B347" s="1"/>
      <c r="C347" s="57"/>
      <c r="D347" s="58"/>
      <c r="E347" s="139"/>
      <c r="F347" s="162"/>
      <c r="G347" s="177" t="str">
        <f t="shared" si="21"/>
        <v/>
      </c>
      <c r="H347" s="140"/>
      <c r="I347" s="166"/>
      <c r="J347" s="141"/>
      <c r="K347" s="141"/>
      <c r="L347" s="141"/>
      <c r="M347" s="178" t="str">
        <f t="shared" si="22"/>
        <v/>
      </c>
      <c r="N347" s="178" t="str">
        <f t="shared" si="23"/>
        <v/>
      </c>
      <c r="O347" s="143"/>
      <c r="P347" s="140"/>
      <c r="Q347" s="140"/>
      <c r="R347" s="140"/>
      <c r="S347" s="142"/>
      <c r="T347" s="142"/>
      <c r="U347" s="61"/>
      <c r="V347" s="4"/>
      <c r="W347" s="4" t="str">
        <f t="shared" si="24"/>
        <v/>
      </c>
      <c r="X347" s="4"/>
      <c r="AI347" s="152"/>
      <c r="AJ347" s="153"/>
    </row>
    <row r="348" spans="1:36" s="77" customFormat="1" ht="44.25" customHeight="1" x14ac:dyDescent="0.3">
      <c r="A348" s="4"/>
      <c r="B348" s="1"/>
      <c r="C348" s="57"/>
      <c r="D348" s="58"/>
      <c r="E348" s="139"/>
      <c r="F348" s="162"/>
      <c r="G348" s="177" t="str">
        <f t="shared" si="21"/>
        <v/>
      </c>
      <c r="H348" s="140"/>
      <c r="I348" s="166"/>
      <c r="J348" s="141"/>
      <c r="K348" s="141"/>
      <c r="L348" s="141"/>
      <c r="M348" s="178" t="str">
        <f t="shared" si="22"/>
        <v/>
      </c>
      <c r="N348" s="178" t="str">
        <f t="shared" si="23"/>
        <v/>
      </c>
      <c r="O348" s="143"/>
      <c r="P348" s="140"/>
      <c r="Q348" s="140"/>
      <c r="R348" s="140"/>
      <c r="S348" s="142"/>
      <c r="T348" s="142"/>
      <c r="U348" s="61"/>
      <c r="V348" s="4"/>
      <c r="W348" s="4" t="str">
        <f t="shared" si="24"/>
        <v/>
      </c>
      <c r="X348" s="4"/>
      <c r="AI348" s="152"/>
      <c r="AJ348" s="153"/>
    </row>
    <row r="349" spans="1:36" s="77" customFormat="1" ht="44.25" customHeight="1" x14ac:dyDescent="0.3">
      <c r="A349" s="4"/>
      <c r="B349" s="1"/>
      <c r="C349" s="57"/>
      <c r="D349" s="58"/>
      <c r="E349" s="139"/>
      <c r="F349" s="162"/>
      <c r="G349" s="177" t="str">
        <f t="shared" si="21"/>
        <v/>
      </c>
      <c r="H349" s="140"/>
      <c r="I349" s="166"/>
      <c r="J349" s="141"/>
      <c r="K349" s="141"/>
      <c r="L349" s="141"/>
      <c r="M349" s="178" t="str">
        <f t="shared" si="22"/>
        <v/>
      </c>
      <c r="N349" s="178" t="str">
        <f t="shared" si="23"/>
        <v/>
      </c>
      <c r="O349" s="143"/>
      <c r="P349" s="140"/>
      <c r="Q349" s="140"/>
      <c r="R349" s="140"/>
      <c r="S349" s="142"/>
      <c r="T349" s="142"/>
      <c r="U349" s="61"/>
      <c r="V349" s="4"/>
      <c r="W349" s="4" t="str">
        <f t="shared" si="24"/>
        <v/>
      </c>
      <c r="X349" s="4"/>
      <c r="AI349" s="152"/>
      <c r="AJ349" s="153"/>
    </row>
    <row r="350" spans="1:36" s="77" customFormat="1" ht="44.25" customHeight="1" x14ac:dyDescent="0.3">
      <c r="A350" s="4"/>
      <c r="B350" s="1"/>
      <c r="C350" s="57"/>
      <c r="D350" s="58"/>
      <c r="E350" s="139"/>
      <c r="F350" s="162"/>
      <c r="G350" s="177" t="str">
        <f t="shared" si="21"/>
        <v/>
      </c>
      <c r="H350" s="140"/>
      <c r="I350" s="166"/>
      <c r="J350" s="141"/>
      <c r="K350" s="141"/>
      <c r="L350" s="141"/>
      <c r="M350" s="178" t="str">
        <f t="shared" si="22"/>
        <v/>
      </c>
      <c r="N350" s="178" t="str">
        <f t="shared" si="23"/>
        <v/>
      </c>
      <c r="O350" s="143"/>
      <c r="P350" s="140"/>
      <c r="Q350" s="140"/>
      <c r="R350" s="140"/>
      <c r="S350" s="142"/>
      <c r="T350" s="142"/>
      <c r="U350" s="61"/>
      <c r="V350" s="4"/>
      <c r="W350" s="4" t="str">
        <f t="shared" si="24"/>
        <v/>
      </c>
      <c r="X350" s="4"/>
      <c r="AI350" s="152"/>
      <c r="AJ350" s="153"/>
    </row>
    <row r="351" spans="1:36" s="77" customFormat="1" ht="44.25" customHeight="1" x14ac:dyDescent="0.3">
      <c r="A351" s="4"/>
      <c r="B351" s="1"/>
      <c r="C351" s="57"/>
      <c r="D351" s="58"/>
      <c r="E351" s="139"/>
      <c r="F351" s="162"/>
      <c r="G351" s="177" t="str">
        <f t="shared" si="21"/>
        <v/>
      </c>
      <c r="H351" s="140"/>
      <c r="I351" s="166"/>
      <c r="J351" s="141"/>
      <c r="K351" s="141"/>
      <c r="L351" s="141"/>
      <c r="M351" s="178" t="str">
        <f t="shared" si="22"/>
        <v/>
      </c>
      <c r="N351" s="178" t="str">
        <f t="shared" si="23"/>
        <v/>
      </c>
      <c r="O351" s="143"/>
      <c r="P351" s="140"/>
      <c r="Q351" s="140"/>
      <c r="R351" s="140"/>
      <c r="S351" s="142"/>
      <c r="T351" s="142"/>
      <c r="U351" s="61"/>
      <c r="V351" s="4"/>
      <c r="W351" s="4" t="str">
        <f t="shared" si="24"/>
        <v/>
      </c>
      <c r="X351" s="4"/>
      <c r="AI351" s="152"/>
      <c r="AJ351" s="153"/>
    </row>
    <row r="352" spans="1:36" s="77" customFormat="1" ht="44.25" customHeight="1" x14ac:dyDescent="0.3">
      <c r="A352" s="4"/>
      <c r="B352" s="1"/>
      <c r="C352" s="57"/>
      <c r="D352" s="58"/>
      <c r="E352" s="139"/>
      <c r="F352" s="162"/>
      <c r="G352" s="177" t="str">
        <f t="shared" si="21"/>
        <v/>
      </c>
      <c r="H352" s="140"/>
      <c r="I352" s="166"/>
      <c r="J352" s="141"/>
      <c r="K352" s="141"/>
      <c r="L352" s="141"/>
      <c r="M352" s="178" t="str">
        <f t="shared" si="22"/>
        <v/>
      </c>
      <c r="N352" s="178" t="str">
        <f t="shared" si="23"/>
        <v/>
      </c>
      <c r="O352" s="143"/>
      <c r="P352" s="140"/>
      <c r="Q352" s="140"/>
      <c r="R352" s="140"/>
      <c r="S352" s="142"/>
      <c r="T352" s="142"/>
      <c r="U352" s="61"/>
      <c r="V352" s="4"/>
      <c r="W352" s="4" t="str">
        <f t="shared" si="24"/>
        <v/>
      </c>
      <c r="X352" s="4"/>
      <c r="AI352" s="152"/>
      <c r="AJ352" s="153"/>
    </row>
    <row r="353" spans="1:36" s="77" customFormat="1" ht="44.25" customHeight="1" x14ac:dyDescent="0.3">
      <c r="A353" s="4"/>
      <c r="B353" s="1"/>
      <c r="C353" s="57"/>
      <c r="D353" s="58"/>
      <c r="E353" s="139"/>
      <c r="F353" s="162"/>
      <c r="G353" s="177" t="str">
        <f t="shared" si="21"/>
        <v/>
      </c>
      <c r="H353" s="140"/>
      <c r="I353" s="166"/>
      <c r="J353" s="141"/>
      <c r="K353" s="141"/>
      <c r="L353" s="141"/>
      <c r="M353" s="178" t="str">
        <f t="shared" si="22"/>
        <v/>
      </c>
      <c r="N353" s="178" t="str">
        <f t="shared" si="23"/>
        <v/>
      </c>
      <c r="O353" s="143"/>
      <c r="P353" s="140"/>
      <c r="Q353" s="140"/>
      <c r="R353" s="140"/>
      <c r="S353" s="142"/>
      <c r="T353" s="142"/>
      <c r="U353" s="61"/>
      <c r="V353" s="4"/>
      <c r="W353" s="4" t="str">
        <f t="shared" si="24"/>
        <v/>
      </c>
      <c r="X353" s="4"/>
      <c r="AI353" s="152"/>
      <c r="AJ353" s="153"/>
    </row>
    <row r="354" spans="1:36" s="77" customFormat="1" ht="44.25" customHeight="1" x14ac:dyDescent="0.3">
      <c r="A354" s="4"/>
      <c r="B354" s="1"/>
      <c r="C354" s="57"/>
      <c r="D354" s="58"/>
      <c r="E354" s="139"/>
      <c r="F354" s="162"/>
      <c r="G354" s="177" t="str">
        <f t="shared" si="21"/>
        <v/>
      </c>
      <c r="H354" s="140"/>
      <c r="I354" s="166"/>
      <c r="J354" s="141"/>
      <c r="K354" s="141"/>
      <c r="L354" s="141"/>
      <c r="M354" s="178" t="str">
        <f t="shared" si="22"/>
        <v/>
      </c>
      <c r="N354" s="178" t="str">
        <f t="shared" si="23"/>
        <v/>
      </c>
      <c r="O354" s="143"/>
      <c r="P354" s="140"/>
      <c r="Q354" s="140"/>
      <c r="R354" s="140"/>
      <c r="S354" s="142"/>
      <c r="T354" s="142"/>
      <c r="U354" s="61"/>
      <c r="V354" s="4"/>
      <c r="W354" s="4" t="str">
        <f t="shared" si="24"/>
        <v/>
      </c>
      <c r="X354" s="4"/>
      <c r="AI354" s="152"/>
      <c r="AJ354" s="153"/>
    </row>
    <row r="355" spans="1:36" s="77" customFormat="1" ht="44.25" customHeight="1" x14ac:dyDescent="0.3">
      <c r="A355" s="4"/>
      <c r="B355" s="1"/>
      <c r="C355" s="57"/>
      <c r="D355" s="58"/>
      <c r="E355" s="139"/>
      <c r="F355" s="162"/>
      <c r="G355" s="177" t="str">
        <f t="shared" si="21"/>
        <v/>
      </c>
      <c r="H355" s="140"/>
      <c r="I355" s="166"/>
      <c r="J355" s="141"/>
      <c r="K355" s="141"/>
      <c r="L355" s="141"/>
      <c r="M355" s="178" t="str">
        <f t="shared" si="22"/>
        <v/>
      </c>
      <c r="N355" s="178" t="str">
        <f t="shared" si="23"/>
        <v/>
      </c>
      <c r="O355" s="143"/>
      <c r="P355" s="140"/>
      <c r="Q355" s="140"/>
      <c r="R355" s="140"/>
      <c r="S355" s="142"/>
      <c r="T355" s="142"/>
      <c r="U355" s="61"/>
      <c r="V355" s="4"/>
      <c r="W355" s="4" t="str">
        <f t="shared" si="24"/>
        <v/>
      </c>
      <c r="X355" s="4"/>
      <c r="AI355" s="152"/>
      <c r="AJ355" s="153"/>
    </row>
    <row r="356" spans="1:36" s="77" customFormat="1" ht="44.25" customHeight="1" x14ac:dyDescent="0.3">
      <c r="A356" s="4"/>
      <c r="B356" s="1"/>
      <c r="C356" s="57"/>
      <c r="D356" s="58"/>
      <c r="E356" s="139"/>
      <c r="F356" s="162"/>
      <c r="G356" s="177" t="str">
        <f t="shared" si="21"/>
        <v/>
      </c>
      <c r="H356" s="140"/>
      <c r="I356" s="166"/>
      <c r="J356" s="141"/>
      <c r="K356" s="141"/>
      <c r="L356" s="141"/>
      <c r="M356" s="178" t="str">
        <f t="shared" si="22"/>
        <v/>
      </c>
      <c r="N356" s="178" t="str">
        <f t="shared" si="23"/>
        <v/>
      </c>
      <c r="O356" s="143"/>
      <c r="P356" s="140"/>
      <c r="Q356" s="140"/>
      <c r="R356" s="140"/>
      <c r="S356" s="142"/>
      <c r="T356" s="142"/>
      <c r="U356" s="61"/>
      <c r="V356" s="4"/>
      <c r="W356" s="4" t="str">
        <f t="shared" si="24"/>
        <v/>
      </c>
      <c r="X356" s="4"/>
      <c r="AI356" s="152"/>
      <c r="AJ356" s="153"/>
    </row>
    <row r="357" spans="1:36" s="77" customFormat="1" ht="44.25" customHeight="1" x14ac:dyDescent="0.3">
      <c r="A357" s="4"/>
      <c r="B357" s="1"/>
      <c r="C357" s="57"/>
      <c r="D357" s="58"/>
      <c r="E357" s="139"/>
      <c r="F357" s="162"/>
      <c r="G357" s="177" t="str">
        <f t="shared" si="21"/>
        <v/>
      </c>
      <c r="H357" s="140"/>
      <c r="I357" s="166"/>
      <c r="J357" s="141"/>
      <c r="K357" s="141"/>
      <c r="L357" s="141"/>
      <c r="M357" s="178" t="str">
        <f t="shared" si="22"/>
        <v/>
      </c>
      <c r="N357" s="178" t="str">
        <f t="shared" si="23"/>
        <v/>
      </c>
      <c r="O357" s="143"/>
      <c r="P357" s="140"/>
      <c r="Q357" s="140"/>
      <c r="R357" s="140"/>
      <c r="S357" s="142"/>
      <c r="T357" s="142"/>
      <c r="U357" s="61"/>
      <c r="V357" s="4"/>
      <c r="W357" s="4" t="str">
        <f t="shared" si="24"/>
        <v/>
      </c>
      <c r="X357" s="4"/>
      <c r="AI357" s="152"/>
      <c r="AJ357" s="153"/>
    </row>
    <row r="358" spans="1:36" s="77" customFormat="1" ht="44.25" customHeight="1" x14ac:dyDescent="0.3">
      <c r="A358" s="4"/>
      <c r="B358" s="1"/>
      <c r="C358" s="57"/>
      <c r="D358" s="58"/>
      <c r="E358" s="139"/>
      <c r="F358" s="162"/>
      <c r="G358" s="177" t="str">
        <f t="shared" si="21"/>
        <v/>
      </c>
      <c r="H358" s="140"/>
      <c r="I358" s="166"/>
      <c r="J358" s="141"/>
      <c r="K358" s="141"/>
      <c r="L358" s="141"/>
      <c r="M358" s="178" t="str">
        <f t="shared" si="22"/>
        <v/>
      </c>
      <c r="N358" s="178" t="str">
        <f t="shared" si="23"/>
        <v/>
      </c>
      <c r="O358" s="143"/>
      <c r="P358" s="140"/>
      <c r="Q358" s="140"/>
      <c r="R358" s="140"/>
      <c r="S358" s="142"/>
      <c r="T358" s="142"/>
      <c r="U358" s="61"/>
      <c r="V358" s="4"/>
      <c r="W358" s="4" t="str">
        <f t="shared" si="24"/>
        <v/>
      </c>
      <c r="X358" s="4"/>
      <c r="AI358" s="152"/>
      <c r="AJ358" s="153"/>
    </row>
    <row r="359" spans="1:36" s="77" customFormat="1" ht="44.25" customHeight="1" x14ac:dyDescent="0.3">
      <c r="A359" s="4"/>
      <c r="B359" s="1"/>
      <c r="C359" s="57"/>
      <c r="D359" s="58"/>
      <c r="E359" s="139"/>
      <c r="F359" s="162"/>
      <c r="G359" s="177" t="str">
        <f t="shared" si="21"/>
        <v/>
      </c>
      <c r="H359" s="140"/>
      <c r="I359" s="166"/>
      <c r="J359" s="141"/>
      <c r="K359" s="141"/>
      <c r="L359" s="141"/>
      <c r="M359" s="178" t="str">
        <f t="shared" si="22"/>
        <v/>
      </c>
      <c r="N359" s="178" t="str">
        <f t="shared" si="23"/>
        <v/>
      </c>
      <c r="O359" s="143"/>
      <c r="P359" s="140"/>
      <c r="Q359" s="140"/>
      <c r="R359" s="140"/>
      <c r="S359" s="142"/>
      <c r="T359" s="142"/>
      <c r="U359" s="61"/>
      <c r="V359" s="4"/>
      <c r="W359" s="4" t="str">
        <f t="shared" si="24"/>
        <v/>
      </c>
      <c r="X359" s="4"/>
      <c r="AI359" s="152"/>
      <c r="AJ359" s="153"/>
    </row>
    <row r="360" spans="1:36" s="77" customFormat="1" ht="44.25" customHeight="1" x14ac:dyDescent="0.3">
      <c r="A360" s="4"/>
      <c r="B360" s="1"/>
      <c r="C360" s="57"/>
      <c r="D360" s="58"/>
      <c r="E360" s="139"/>
      <c r="F360" s="162"/>
      <c r="G360" s="177" t="str">
        <f t="shared" si="21"/>
        <v/>
      </c>
      <c r="H360" s="140"/>
      <c r="I360" s="166"/>
      <c r="J360" s="141"/>
      <c r="K360" s="141"/>
      <c r="L360" s="141"/>
      <c r="M360" s="178" t="str">
        <f t="shared" si="22"/>
        <v/>
      </c>
      <c r="N360" s="178" t="str">
        <f t="shared" si="23"/>
        <v/>
      </c>
      <c r="O360" s="143"/>
      <c r="P360" s="140"/>
      <c r="Q360" s="140"/>
      <c r="R360" s="140"/>
      <c r="S360" s="142"/>
      <c r="T360" s="142"/>
      <c r="U360" s="61"/>
      <c r="V360" s="4"/>
      <c r="W360" s="4" t="str">
        <f t="shared" si="24"/>
        <v/>
      </c>
      <c r="X360" s="4"/>
      <c r="AI360" s="152"/>
      <c r="AJ360" s="153"/>
    </row>
    <row r="361" spans="1:36" s="77" customFormat="1" ht="44.25" customHeight="1" x14ac:dyDescent="0.3">
      <c r="A361" s="4"/>
      <c r="B361" s="1"/>
      <c r="C361" s="57"/>
      <c r="D361" s="58"/>
      <c r="E361" s="139"/>
      <c r="F361" s="162"/>
      <c r="G361" s="177" t="str">
        <f t="shared" si="21"/>
        <v/>
      </c>
      <c r="H361" s="140"/>
      <c r="I361" s="166"/>
      <c r="J361" s="141"/>
      <c r="K361" s="141"/>
      <c r="L361" s="141"/>
      <c r="M361" s="178" t="str">
        <f t="shared" si="22"/>
        <v/>
      </c>
      <c r="N361" s="178" t="str">
        <f t="shared" si="23"/>
        <v/>
      </c>
      <c r="O361" s="143"/>
      <c r="P361" s="140"/>
      <c r="Q361" s="140"/>
      <c r="R361" s="140"/>
      <c r="S361" s="142"/>
      <c r="T361" s="142"/>
      <c r="U361" s="61"/>
      <c r="V361" s="4"/>
      <c r="W361" s="4" t="str">
        <f t="shared" si="24"/>
        <v/>
      </c>
      <c r="X361" s="4"/>
      <c r="AI361" s="152"/>
      <c r="AJ361" s="153"/>
    </row>
    <row r="362" spans="1:36" s="77" customFormat="1" ht="44.25" customHeight="1" x14ac:dyDescent="0.3">
      <c r="A362" s="4"/>
      <c r="B362" s="1"/>
      <c r="C362" s="57"/>
      <c r="D362" s="58"/>
      <c r="E362" s="139"/>
      <c r="F362" s="162"/>
      <c r="G362" s="177" t="str">
        <f t="shared" si="21"/>
        <v/>
      </c>
      <c r="H362" s="140"/>
      <c r="I362" s="166"/>
      <c r="J362" s="141"/>
      <c r="K362" s="141"/>
      <c r="L362" s="141"/>
      <c r="M362" s="178" t="str">
        <f t="shared" si="22"/>
        <v/>
      </c>
      <c r="N362" s="178" t="str">
        <f t="shared" si="23"/>
        <v/>
      </c>
      <c r="O362" s="143"/>
      <c r="P362" s="140"/>
      <c r="Q362" s="140"/>
      <c r="R362" s="140"/>
      <c r="S362" s="142"/>
      <c r="T362" s="142"/>
      <c r="U362" s="61"/>
      <c r="V362" s="4"/>
      <c r="W362" s="4" t="str">
        <f t="shared" si="24"/>
        <v/>
      </c>
      <c r="X362" s="4"/>
      <c r="AI362" s="152"/>
      <c r="AJ362" s="153"/>
    </row>
    <row r="363" spans="1:36" s="77" customFormat="1" ht="44.25" customHeight="1" x14ac:dyDescent="0.3">
      <c r="A363" s="4"/>
      <c r="B363" s="1"/>
      <c r="C363" s="57"/>
      <c r="D363" s="58"/>
      <c r="E363" s="139"/>
      <c r="F363" s="162"/>
      <c r="G363" s="177" t="str">
        <f t="shared" si="21"/>
        <v/>
      </c>
      <c r="H363" s="140"/>
      <c r="I363" s="166"/>
      <c r="J363" s="141"/>
      <c r="K363" s="141"/>
      <c r="L363" s="141"/>
      <c r="M363" s="178" t="str">
        <f t="shared" si="22"/>
        <v/>
      </c>
      <c r="N363" s="178" t="str">
        <f t="shared" si="23"/>
        <v/>
      </c>
      <c r="O363" s="143"/>
      <c r="P363" s="140"/>
      <c r="Q363" s="140"/>
      <c r="R363" s="140"/>
      <c r="S363" s="142"/>
      <c r="T363" s="142"/>
      <c r="U363" s="61"/>
      <c r="V363" s="4"/>
      <c r="W363" s="4" t="str">
        <f t="shared" si="24"/>
        <v/>
      </c>
      <c r="X363" s="4"/>
      <c r="AI363" s="152"/>
      <c r="AJ363" s="153"/>
    </row>
    <row r="364" spans="1:36" s="77" customFormat="1" ht="44.25" customHeight="1" x14ac:dyDescent="0.3">
      <c r="A364" s="4"/>
      <c r="B364" s="1"/>
      <c r="C364" s="57"/>
      <c r="D364" s="58"/>
      <c r="E364" s="139"/>
      <c r="F364" s="162"/>
      <c r="G364" s="177" t="str">
        <f t="shared" si="21"/>
        <v/>
      </c>
      <c r="H364" s="140"/>
      <c r="I364" s="166"/>
      <c r="J364" s="141"/>
      <c r="K364" s="141"/>
      <c r="L364" s="141"/>
      <c r="M364" s="178" t="str">
        <f t="shared" si="22"/>
        <v/>
      </c>
      <c r="N364" s="178" t="str">
        <f t="shared" si="23"/>
        <v/>
      </c>
      <c r="O364" s="143"/>
      <c r="P364" s="140"/>
      <c r="Q364" s="140"/>
      <c r="R364" s="140"/>
      <c r="S364" s="142"/>
      <c r="T364" s="142"/>
      <c r="U364" s="61"/>
      <c r="V364" s="4"/>
      <c r="W364" s="4" t="str">
        <f t="shared" si="24"/>
        <v/>
      </c>
      <c r="X364" s="4"/>
      <c r="AI364" s="152"/>
      <c r="AJ364" s="153"/>
    </row>
    <row r="365" spans="1:36" s="77" customFormat="1" ht="44.25" customHeight="1" x14ac:dyDescent="0.3">
      <c r="A365" s="4"/>
      <c r="B365" s="1"/>
      <c r="C365" s="57"/>
      <c r="D365" s="58"/>
      <c r="E365" s="139"/>
      <c r="F365" s="162"/>
      <c r="G365" s="177" t="str">
        <f t="shared" si="21"/>
        <v/>
      </c>
      <c r="H365" s="140"/>
      <c r="I365" s="166"/>
      <c r="J365" s="141"/>
      <c r="K365" s="141"/>
      <c r="L365" s="141"/>
      <c r="M365" s="178" t="str">
        <f t="shared" si="22"/>
        <v/>
      </c>
      <c r="N365" s="178" t="str">
        <f t="shared" si="23"/>
        <v/>
      </c>
      <c r="O365" s="143"/>
      <c r="P365" s="140"/>
      <c r="Q365" s="140"/>
      <c r="R365" s="140"/>
      <c r="S365" s="142"/>
      <c r="T365" s="142"/>
      <c r="U365" s="61"/>
      <c r="V365" s="4"/>
      <c r="W365" s="4" t="str">
        <f t="shared" si="24"/>
        <v/>
      </c>
      <c r="X365" s="4"/>
      <c r="AI365" s="152"/>
      <c r="AJ365" s="153"/>
    </row>
    <row r="366" spans="1:36" s="77" customFormat="1" ht="44.25" customHeight="1" x14ac:dyDescent="0.3">
      <c r="A366" s="4"/>
      <c r="B366" s="1"/>
      <c r="C366" s="57"/>
      <c r="D366" s="58"/>
      <c r="E366" s="139"/>
      <c r="F366" s="162"/>
      <c r="G366" s="177" t="str">
        <f t="shared" si="21"/>
        <v/>
      </c>
      <c r="H366" s="140"/>
      <c r="I366" s="166"/>
      <c r="J366" s="141"/>
      <c r="K366" s="141"/>
      <c r="L366" s="141"/>
      <c r="M366" s="178" t="str">
        <f t="shared" si="22"/>
        <v/>
      </c>
      <c r="N366" s="178" t="str">
        <f t="shared" si="23"/>
        <v/>
      </c>
      <c r="O366" s="143"/>
      <c r="P366" s="140"/>
      <c r="Q366" s="140"/>
      <c r="R366" s="140"/>
      <c r="S366" s="142"/>
      <c r="T366" s="142"/>
      <c r="U366" s="61"/>
      <c r="V366" s="4"/>
      <c r="W366" s="4" t="str">
        <f t="shared" si="24"/>
        <v/>
      </c>
      <c r="X366" s="4"/>
      <c r="AI366" s="152"/>
      <c r="AJ366" s="153"/>
    </row>
    <row r="367" spans="1:36" s="77" customFormat="1" ht="44.25" customHeight="1" x14ac:dyDescent="0.3">
      <c r="A367" s="4"/>
      <c r="B367" s="1"/>
      <c r="C367" s="57"/>
      <c r="D367" s="58"/>
      <c r="E367" s="139"/>
      <c r="F367" s="162"/>
      <c r="G367" s="177" t="str">
        <f t="shared" si="21"/>
        <v/>
      </c>
      <c r="H367" s="140"/>
      <c r="I367" s="166"/>
      <c r="J367" s="141"/>
      <c r="K367" s="141"/>
      <c r="L367" s="141"/>
      <c r="M367" s="178" t="str">
        <f t="shared" si="22"/>
        <v/>
      </c>
      <c r="N367" s="178" t="str">
        <f t="shared" si="23"/>
        <v/>
      </c>
      <c r="O367" s="143"/>
      <c r="P367" s="140"/>
      <c r="Q367" s="140"/>
      <c r="R367" s="140"/>
      <c r="S367" s="142"/>
      <c r="T367" s="142"/>
      <c r="U367" s="61"/>
      <c r="V367" s="4"/>
      <c r="W367" s="4" t="str">
        <f t="shared" si="24"/>
        <v/>
      </c>
      <c r="X367" s="4"/>
      <c r="AI367" s="152"/>
      <c r="AJ367" s="153"/>
    </row>
    <row r="368" spans="1:36" s="77" customFormat="1" ht="44.25" customHeight="1" x14ac:dyDescent="0.3">
      <c r="A368" s="4"/>
      <c r="B368" s="1"/>
      <c r="C368" s="57"/>
      <c r="D368" s="58"/>
      <c r="E368" s="139"/>
      <c r="F368" s="162"/>
      <c r="G368" s="177" t="str">
        <f t="shared" si="21"/>
        <v/>
      </c>
      <c r="H368" s="140"/>
      <c r="I368" s="166"/>
      <c r="J368" s="141"/>
      <c r="K368" s="141"/>
      <c r="L368" s="141"/>
      <c r="M368" s="178" t="str">
        <f t="shared" si="22"/>
        <v/>
      </c>
      <c r="N368" s="178" t="str">
        <f t="shared" si="23"/>
        <v/>
      </c>
      <c r="O368" s="143"/>
      <c r="P368" s="140"/>
      <c r="Q368" s="140"/>
      <c r="R368" s="140"/>
      <c r="S368" s="142"/>
      <c r="T368" s="142"/>
      <c r="U368" s="61"/>
      <c r="V368" s="4"/>
      <c r="W368" s="4" t="str">
        <f t="shared" si="24"/>
        <v/>
      </c>
      <c r="X368" s="4"/>
      <c r="AI368" s="152"/>
      <c r="AJ368" s="153"/>
    </row>
    <row r="369" spans="1:36" s="77" customFormat="1" ht="44.25" customHeight="1" x14ac:dyDescent="0.3">
      <c r="A369" s="4"/>
      <c r="B369" s="1"/>
      <c r="C369" s="57"/>
      <c r="D369" s="58"/>
      <c r="E369" s="139"/>
      <c r="F369" s="162"/>
      <c r="G369" s="177" t="str">
        <f t="shared" si="21"/>
        <v/>
      </c>
      <c r="H369" s="140"/>
      <c r="I369" s="166"/>
      <c r="J369" s="141"/>
      <c r="K369" s="141"/>
      <c r="L369" s="141"/>
      <c r="M369" s="178" t="str">
        <f t="shared" si="22"/>
        <v/>
      </c>
      <c r="N369" s="178" t="str">
        <f t="shared" si="23"/>
        <v/>
      </c>
      <c r="O369" s="143"/>
      <c r="P369" s="140"/>
      <c r="Q369" s="140"/>
      <c r="R369" s="140"/>
      <c r="S369" s="142"/>
      <c r="T369" s="142"/>
      <c r="U369" s="61"/>
      <c r="V369" s="4"/>
      <c r="W369" s="4" t="str">
        <f t="shared" si="24"/>
        <v/>
      </c>
      <c r="X369" s="4"/>
      <c r="AI369" s="152"/>
      <c r="AJ369" s="153"/>
    </row>
    <row r="370" spans="1:36" s="77" customFormat="1" ht="44.25" customHeight="1" x14ac:dyDescent="0.3">
      <c r="A370" s="4"/>
      <c r="B370" s="1"/>
      <c r="C370" s="57"/>
      <c r="D370" s="58"/>
      <c r="E370" s="139"/>
      <c r="F370" s="162"/>
      <c r="G370" s="177" t="str">
        <f t="shared" si="21"/>
        <v/>
      </c>
      <c r="H370" s="140"/>
      <c r="I370" s="166"/>
      <c r="J370" s="141"/>
      <c r="K370" s="141"/>
      <c r="L370" s="141"/>
      <c r="M370" s="178" t="str">
        <f t="shared" si="22"/>
        <v/>
      </c>
      <c r="N370" s="178" t="str">
        <f t="shared" si="23"/>
        <v/>
      </c>
      <c r="O370" s="143"/>
      <c r="P370" s="140"/>
      <c r="Q370" s="140"/>
      <c r="R370" s="140"/>
      <c r="S370" s="142"/>
      <c r="T370" s="142"/>
      <c r="U370" s="61"/>
      <c r="V370" s="4"/>
      <c r="W370" s="4" t="str">
        <f t="shared" si="24"/>
        <v/>
      </c>
      <c r="X370" s="4"/>
      <c r="AI370" s="152"/>
      <c r="AJ370" s="153"/>
    </row>
    <row r="371" spans="1:36" s="77" customFormat="1" ht="44.25" customHeight="1" x14ac:dyDescent="0.3">
      <c r="A371" s="4"/>
      <c r="B371" s="1"/>
      <c r="C371" s="57"/>
      <c r="D371" s="58"/>
      <c r="E371" s="139"/>
      <c r="F371" s="162"/>
      <c r="G371" s="177" t="str">
        <f t="shared" si="21"/>
        <v/>
      </c>
      <c r="H371" s="140"/>
      <c r="I371" s="166"/>
      <c r="J371" s="141"/>
      <c r="K371" s="141"/>
      <c r="L371" s="141"/>
      <c r="M371" s="178" t="str">
        <f t="shared" si="22"/>
        <v/>
      </c>
      <c r="N371" s="178" t="str">
        <f t="shared" si="23"/>
        <v/>
      </c>
      <c r="O371" s="143"/>
      <c r="P371" s="140"/>
      <c r="Q371" s="140"/>
      <c r="R371" s="140"/>
      <c r="S371" s="142"/>
      <c r="T371" s="142"/>
      <c r="U371" s="61"/>
      <c r="V371" s="4"/>
      <c r="W371" s="4" t="str">
        <f t="shared" si="24"/>
        <v/>
      </c>
      <c r="X371" s="4"/>
      <c r="AI371" s="152"/>
      <c r="AJ371" s="153"/>
    </row>
    <row r="372" spans="1:36" s="77" customFormat="1" ht="44.25" customHeight="1" x14ac:dyDescent="0.3">
      <c r="A372" s="4"/>
      <c r="B372" s="1"/>
      <c r="C372" s="57"/>
      <c r="D372" s="58"/>
      <c r="E372" s="139"/>
      <c r="F372" s="162"/>
      <c r="G372" s="177" t="str">
        <f t="shared" si="21"/>
        <v/>
      </c>
      <c r="H372" s="140"/>
      <c r="I372" s="166"/>
      <c r="J372" s="141"/>
      <c r="K372" s="141"/>
      <c r="L372" s="141"/>
      <c r="M372" s="178" t="str">
        <f t="shared" si="22"/>
        <v/>
      </c>
      <c r="N372" s="178" t="str">
        <f t="shared" si="23"/>
        <v/>
      </c>
      <c r="O372" s="143"/>
      <c r="P372" s="140"/>
      <c r="Q372" s="140"/>
      <c r="R372" s="140"/>
      <c r="S372" s="142"/>
      <c r="T372" s="142"/>
      <c r="U372" s="61"/>
      <c r="V372" s="4"/>
      <c r="W372" s="4" t="str">
        <f t="shared" si="24"/>
        <v/>
      </c>
      <c r="X372" s="4"/>
      <c r="AI372" s="152"/>
      <c r="AJ372" s="153"/>
    </row>
    <row r="373" spans="1:36" s="77" customFormat="1" ht="44.25" customHeight="1" x14ac:dyDescent="0.3">
      <c r="A373" s="4"/>
      <c r="B373" s="1"/>
      <c r="C373" s="57"/>
      <c r="D373" s="58"/>
      <c r="E373" s="139"/>
      <c r="F373" s="162"/>
      <c r="G373" s="177" t="str">
        <f t="shared" si="21"/>
        <v/>
      </c>
      <c r="H373" s="140"/>
      <c r="I373" s="166"/>
      <c r="J373" s="141"/>
      <c r="K373" s="141"/>
      <c r="L373" s="141"/>
      <c r="M373" s="178" t="str">
        <f t="shared" si="22"/>
        <v/>
      </c>
      <c r="N373" s="178" t="str">
        <f t="shared" si="23"/>
        <v/>
      </c>
      <c r="O373" s="143"/>
      <c r="P373" s="140"/>
      <c r="Q373" s="140"/>
      <c r="R373" s="140"/>
      <c r="S373" s="142"/>
      <c r="T373" s="142"/>
      <c r="U373" s="61"/>
      <c r="V373" s="4"/>
      <c r="W373" s="4" t="str">
        <f t="shared" si="24"/>
        <v/>
      </c>
      <c r="X373" s="4"/>
      <c r="AI373" s="152"/>
      <c r="AJ373" s="153"/>
    </row>
    <row r="374" spans="1:36" s="77" customFormat="1" ht="44.25" customHeight="1" x14ac:dyDescent="0.3">
      <c r="A374" s="4"/>
      <c r="B374" s="1"/>
      <c r="C374" s="57"/>
      <c r="D374" s="58"/>
      <c r="E374" s="139"/>
      <c r="F374" s="162"/>
      <c r="G374" s="177" t="str">
        <f t="shared" si="21"/>
        <v/>
      </c>
      <c r="H374" s="140"/>
      <c r="I374" s="166"/>
      <c r="J374" s="141"/>
      <c r="K374" s="141"/>
      <c r="L374" s="141"/>
      <c r="M374" s="178" t="str">
        <f t="shared" si="22"/>
        <v/>
      </c>
      <c r="N374" s="178" t="str">
        <f t="shared" si="23"/>
        <v/>
      </c>
      <c r="O374" s="143"/>
      <c r="P374" s="140"/>
      <c r="Q374" s="140"/>
      <c r="R374" s="140"/>
      <c r="S374" s="142"/>
      <c r="T374" s="142"/>
      <c r="U374" s="61"/>
      <c r="V374" s="4"/>
      <c r="W374" s="4" t="str">
        <f t="shared" si="24"/>
        <v/>
      </c>
      <c r="X374" s="4"/>
      <c r="AI374" s="152"/>
      <c r="AJ374" s="153"/>
    </row>
    <row r="375" spans="1:36" s="77" customFormat="1" ht="44.25" customHeight="1" x14ac:dyDescent="0.3">
      <c r="A375" s="4"/>
      <c r="B375" s="1"/>
      <c r="C375" s="57"/>
      <c r="D375" s="58"/>
      <c r="E375" s="139"/>
      <c r="F375" s="162"/>
      <c r="G375" s="177" t="str">
        <f t="shared" si="21"/>
        <v/>
      </c>
      <c r="H375" s="140"/>
      <c r="I375" s="166"/>
      <c r="J375" s="141"/>
      <c r="K375" s="141"/>
      <c r="L375" s="141"/>
      <c r="M375" s="178" t="str">
        <f t="shared" si="22"/>
        <v/>
      </c>
      <c r="N375" s="178" t="str">
        <f t="shared" si="23"/>
        <v/>
      </c>
      <c r="O375" s="143"/>
      <c r="P375" s="140"/>
      <c r="Q375" s="140"/>
      <c r="R375" s="140"/>
      <c r="S375" s="142"/>
      <c r="T375" s="142"/>
      <c r="U375" s="61"/>
      <c r="V375" s="4"/>
      <c r="W375" s="4" t="str">
        <f t="shared" si="24"/>
        <v/>
      </c>
      <c r="X375" s="4"/>
      <c r="AI375" s="152"/>
      <c r="AJ375" s="153"/>
    </row>
    <row r="376" spans="1:36" s="77" customFormat="1" ht="44.25" customHeight="1" x14ac:dyDescent="0.3">
      <c r="A376" s="4"/>
      <c r="B376" s="1"/>
      <c r="C376" s="57"/>
      <c r="D376" s="58"/>
      <c r="E376" s="139"/>
      <c r="F376" s="162"/>
      <c r="G376" s="177" t="str">
        <f t="shared" si="21"/>
        <v/>
      </c>
      <c r="H376" s="140"/>
      <c r="I376" s="166"/>
      <c r="J376" s="141"/>
      <c r="K376" s="141"/>
      <c r="L376" s="141"/>
      <c r="M376" s="178" t="str">
        <f t="shared" si="22"/>
        <v/>
      </c>
      <c r="N376" s="178" t="str">
        <f t="shared" si="23"/>
        <v/>
      </c>
      <c r="O376" s="143"/>
      <c r="P376" s="140"/>
      <c r="Q376" s="140"/>
      <c r="R376" s="140"/>
      <c r="S376" s="142"/>
      <c r="T376" s="142"/>
      <c r="U376" s="61"/>
      <c r="V376" s="4"/>
      <c r="W376" s="4" t="str">
        <f t="shared" si="24"/>
        <v/>
      </c>
      <c r="X376" s="4"/>
      <c r="AI376" s="152"/>
      <c r="AJ376" s="153"/>
    </row>
    <row r="377" spans="1:36" s="77" customFormat="1" ht="44.25" customHeight="1" x14ac:dyDescent="0.3">
      <c r="A377" s="4"/>
      <c r="B377" s="1"/>
      <c r="C377" s="57"/>
      <c r="D377" s="58"/>
      <c r="E377" s="139"/>
      <c r="F377" s="162"/>
      <c r="G377" s="177" t="str">
        <f t="shared" si="21"/>
        <v/>
      </c>
      <c r="H377" s="140"/>
      <c r="I377" s="166"/>
      <c r="J377" s="141"/>
      <c r="K377" s="141"/>
      <c r="L377" s="141"/>
      <c r="M377" s="178" t="str">
        <f t="shared" si="22"/>
        <v/>
      </c>
      <c r="N377" s="178" t="str">
        <f t="shared" si="23"/>
        <v/>
      </c>
      <c r="O377" s="143"/>
      <c r="P377" s="140"/>
      <c r="Q377" s="140"/>
      <c r="R377" s="140"/>
      <c r="S377" s="142"/>
      <c r="T377" s="142"/>
      <c r="U377" s="61"/>
      <c r="V377" s="4"/>
      <c r="W377" s="4" t="str">
        <f t="shared" si="24"/>
        <v/>
      </c>
      <c r="X377" s="4"/>
      <c r="AI377" s="152"/>
      <c r="AJ377" s="153"/>
    </row>
    <row r="378" spans="1:36" s="77" customFormat="1" ht="44.25" customHeight="1" x14ac:dyDescent="0.3">
      <c r="A378" s="4"/>
      <c r="B378" s="1"/>
      <c r="C378" s="57"/>
      <c r="D378" s="58"/>
      <c r="E378" s="139"/>
      <c r="F378" s="162"/>
      <c r="G378" s="177" t="str">
        <f t="shared" si="21"/>
        <v/>
      </c>
      <c r="H378" s="140"/>
      <c r="I378" s="166"/>
      <c r="J378" s="141"/>
      <c r="K378" s="141"/>
      <c r="L378" s="141"/>
      <c r="M378" s="178" t="str">
        <f t="shared" si="22"/>
        <v/>
      </c>
      <c r="N378" s="178" t="str">
        <f t="shared" si="23"/>
        <v/>
      </c>
      <c r="O378" s="143"/>
      <c r="P378" s="140"/>
      <c r="Q378" s="140"/>
      <c r="R378" s="140"/>
      <c r="S378" s="142"/>
      <c r="T378" s="142"/>
      <c r="U378" s="61"/>
      <c r="V378" s="4"/>
      <c r="W378" s="4" t="str">
        <f t="shared" si="24"/>
        <v/>
      </c>
      <c r="X378" s="4"/>
      <c r="AI378" s="152"/>
      <c r="AJ378" s="153"/>
    </row>
    <row r="379" spans="1:36" s="77" customFormat="1" ht="44.25" customHeight="1" x14ac:dyDescent="0.3">
      <c r="A379" s="4"/>
      <c r="B379" s="1"/>
      <c r="C379" s="57"/>
      <c r="D379" s="58"/>
      <c r="E379" s="139"/>
      <c r="F379" s="162"/>
      <c r="G379" s="177" t="str">
        <f t="shared" si="21"/>
        <v/>
      </c>
      <c r="H379" s="140"/>
      <c r="I379" s="166"/>
      <c r="J379" s="141"/>
      <c r="K379" s="141"/>
      <c r="L379" s="141"/>
      <c r="M379" s="178" t="str">
        <f t="shared" si="22"/>
        <v/>
      </c>
      <c r="N379" s="178" t="str">
        <f t="shared" si="23"/>
        <v/>
      </c>
      <c r="O379" s="143"/>
      <c r="P379" s="140"/>
      <c r="Q379" s="140"/>
      <c r="R379" s="140"/>
      <c r="S379" s="142"/>
      <c r="T379" s="142"/>
      <c r="U379" s="61"/>
      <c r="V379" s="4"/>
      <c r="W379" s="4" t="str">
        <f t="shared" si="24"/>
        <v/>
      </c>
      <c r="X379" s="4"/>
      <c r="AI379" s="152"/>
      <c r="AJ379" s="153"/>
    </row>
    <row r="380" spans="1:36" s="77" customFormat="1" ht="44.25" customHeight="1" x14ac:dyDescent="0.3">
      <c r="A380" s="4"/>
      <c r="B380" s="1"/>
      <c r="C380" s="57"/>
      <c r="D380" s="58"/>
      <c r="E380" s="139"/>
      <c r="F380" s="162"/>
      <c r="G380" s="177" t="str">
        <f t="shared" si="21"/>
        <v/>
      </c>
      <c r="H380" s="140"/>
      <c r="I380" s="166"/>
      <c r="J380" s="141"/>
      <c r="K380" s="141"/>
      <c r="L380" s="141"/>
      <c r="M380" s="178" t="str">
        <f t="shared" si="22"/>
        <v/>
      </c>
      <c r="N380" s="178" t="str">
        <f t="shared" si="23"/>
        <v/>
      </c>
      <c r="O380" s="143"/>
      <c r="P380" s="140"/>
      <c r="Q380" s="140"/>
      <c r="R380" s="140"/>
      <c r="S380" s="142"/>
      <c r="T380" s="142"/>
      <c r="U380" s="61"/>
      <c r="V380" s="4"/>
      <c r="W380" s="4" t="str">
        <f t="shared" si="24"/>
        <v/>
      </c>
      <c r="X380" s="4"/>
      <c r="AI380" s="152"/>
      <c r="AJ380" s="153"/>
    </row>
    <row r="381" spans="1:36" s="77" customFormat="1" ht="44.25" customHeight="1" x14ac:dyDescent="0.3">
      <c r="A381" s="4"/>
      <c r="B381" s="1"/>
      <c r="C381" s="57"/>
      <c r="D381" s="58"/>
      <c r="E381" s="139"/>
      <c r="F381" s="162"/>
      <c r="G381" s="177" t="str">
        <f t="shared" si="21"/>
        <v/>
      </c>
      <c r="H381" s="140"/>
      <c r="I381" s="166"/>
      <c r="J381" s="141"/>
      <c r="K381" s="141"/>
      <c r="L381" s="141"/>
      <c r="M381" s="178" t="str">
        <f t="shared" si="22"/>
        <v/>
      </c>
      <c r="N381" s="178" t="str">
        <f t="shared" si="23"/>
        <v/>
      </c>
      <c r="O381" s="143"/>
      <c r="P381" s="140"/>
      <c r="Q381" s="140"/>
      <c r="R381" s="140"/>
      <c r="S381" s="142"/>
      <c r="T381" s="142"/>
      <c r="U381" s="61"/>
      <c r="V381" s="4"/>
      <c r="W381" s="4" t="str">
        <f t="shared" si="24"/>
        <v/>
      </c>
      <c r="X381" s="4"/>
      <c r="AI381" s="152"/>
      <c r="AJ381" s="153"/>
    </row>
    <row r="382" spans="1:36" s="77" customFormat="1" ht="44.25" customHeight="1" x14ac:dyDescent="0.3">
      <c r="A382" s="4"/>
      <c r="B382" s="1"/>
      <c r="C382" s="57"/>
      <c r="D382" s="58"/>
      <c r="E382" s="139"/>
      <c r="F382" s="162"/>
      <c r="G382" s="177" t="str">
        <f t="shared" si="21"/>
        <v/>
      </c>
      <c r="H382" s="140"/>
      <c r="I382" s="166"/>
      <c r="J382" s="141"/>
      <c r="K382" s="141"/>
      <c r="L382" s="141"/>
      <c r="M382" s="178" t="str">
        <f t="shared" si="22"/>
        <v/>
      </c>
      <c r="N382" s="178" t="str">
        <f t="shared" si="23"/>
        <v/>
      </c>
      <c r="O382" s="143"/>
      <c r="P382" s="140"/>
      <c r="Q382" s="140"/>
      <c r="R382" s="140"/>
      <c r="S382" s="142"/>
      <c r="T382" s="142"/>
      <c r="U382" s="61"/>
      <c r="V382" s="4"/>
      <c r="W382" s="4" t="str">
        <f t="shared" si="24"/>
        <v/>
      </c>
      <c r="X382" s="4"/>
      <c r="AI382" s="152"/>
      <c r="AJ382" s="153"/>
    </row>
    <row r="383" spans="1:36" s="77" customFormat="1" ht="44.25" customHeight="1" x14ac:dyDescent="0.3">
      <c r="A383" s="4"/>
      <c r="B383" s="1"/>
      <c r="C383" s="57"/>
      <c r="D383" s="58"/>
      <c r="E383" s="139"/>
      <c r="F383" s="162"/>
      <c r="G383" s="177" t="str">
        <f t="shared" si="21"/>
        <v/>
      </c>
      <c r="H383" s="140"/>
      <c r="I383" s="166"/>
      <c r="J383" s="141"/>
      <c r="K383" s="141"/>
      <c r="L383" s="141"/>
      <c r="M383" s="178" t="str">
        <f t="shared" si="22"/>
        <v/>
      </c>
      <c r="N383" s="178" t="str">
        <f t="shared" si="23"/>
        <v/>
      </c>
      <c r="O383" s="143"/>
      <c r="P383" s="140"/>
      <c r="Q383" s="140"/>
      <c r="R383" s="140"/>
      <c r="S383" s="142"/>
      <c r="T383" s="142"/>
      <c r="U383" s="61"/>
      <c r="V383" s="4"/>
      <c r="W383" s="4" t="str">
        <f t="shared" si="24"/>
        <v/>
      </c>
      <c r="X383" s="4"/>
      <c r="AI383" s="152"/>
      <c r="AJ383" s="153"/>
    </row>
    <row r="384" spans="1:36" s="77" customFormat="1" ht="44.25" customHeight="1" x14ac:dyDescent="0.3">
      <c r="A384" s="4"/>
      <c r="B384" s="1"/>
      <c r="C384" s="57"/>
      <c r="D384" s="58"/>
      <c r="E384" s="139"/>
      <c r="F384" s="162"/>
      <c r="G384" s="177" t="str">
        <f t="shared" si="21"/>
        <v/>
      </c>
      <c r="H384" s="140"/>
      <c r="I384" s="166"/>
      <c r="J384" s="141"/>
      <c r="K384" s="141"/>
      <c r="L384" s="141"/>
      <c r="M384" s="178" t="str">
        <f t="shared" si="22"/>
        <v/>
      </c>
      <c r="N384" s="178" t="str">
        <f t="shared" si="23"/>
        <v/>
      </c>
      <c r="O384" s="143"/>
      <c r="P384" s="140"/>
      <c r="Q384" s="140"/>
      <c r="R384" s="140"/>
      <c r="S384" s="142"/>
      <c r="T384" s="142"/>
      <c r="U384" s="61"/>
      <c r="V384" s="4"/>
      <c r="W384" s="4" t="str">
        <f t="shared" si="24"/>
        <v/>
      </c>
      <c r="X384" s="4"/>
      <c r="AI384" s="152"/>
      <c r="AJ384" s="153"/>
    </row>
    <row r="385" spans="1:36" s="77" customFormat="1" ht="44.25" customHeight="1" x14ac:dyDescent="0.3">
      <c r="A385" s="4"/>
      <c r="B385" s="1"/>
      <c r="C385" s="57"/>
      <c r="D385" s="58"/>
      <c r="E385" s="139"/>
      <c r="F385" s="162"/>
      <c r="G385" s="177" t="str">
        <f t="shared" si="21"/>
        <v/>
      </c>
      <c r="H385" s="140"/>
      <c r="I385" s="166"/>
      <c r="J385" s="141"/>
      <c r="K385" s="141"/>
      <c r="L385" s="141"/>
      <c r="M385" s="178" t="str">
        <f t="shared" si="22"/>
        <v/>
      </c>
      <c r="N385" s="178" t="str">
        <f t="shared" si="23"/>
        <v/>
      </c>
      <c r="O385" s="143"/>
      <c r="P385" s="140"/>
      <c r="Q385" s="140"/>
      <c r="R385" s="140"/>
      <c r="S385" s="142"/>
      <c r="T385" s="142"/>
      <c r="U385" s="61"/>
      <c r="V385" s="4"/>
      <c r="W385" s="4" t="str">
        <f t="shared" si="24"/>
        <v/>
      </c>
      <c r="X385" s="4"/>
      <c r="AI385" s="152"/>
      <c r="AJ385" s="153"/>
    </row>
    <row r="386" spans="1:36" s="77" customFormat="1" ht="44.25" customHeight="1" x14ac:dyDescent="0.3">
      <c r="A386" s="4"/>
      <c r="B386" s="1"/>
      <c r="C386" s="57"/>
      <c r="D386" s="58"/>
      <c r="E386" s="139"/>
      <c r="F386" s="162"/>
      <c r="G386" s="177" t="str">
        <f t="shared" si="21"/>
        <v/>
      </c>
      <c r="H386" s="140"/>
      <c r="I386" s="166"/>
      <c r="J386" s="141"/>
      <c r="K386" s="141"/>
      <c r="L386" s="141"/>
      <c r="M386" s="178" t="str">
        <f t="shared" si="22"/>
        <v/>
      </c>
      <c r="N386" s="178" t="str">
        <f t="shared" si="23"/>
        <v/>
      </c>
      <c r="O386" s="143"/>
      <c r="P386" s="140"/>
      <c r="Q386" s="140"/>
      <c r="R386" s="140"/>
      <c r="S386" s="142"/>
      <c r="T386" s="142"/>
      <c r="U386" s="61"/>
      <c r="V386" s="4"/>
      <c r="W386" s="4" t="str">
        <f t="shared" si="24"/>
        <v/>
      </c>
      <c r="X386" s="4"/>
      <c r="AI386" s="152"/>
      <c r="AJ386" s="153"/>
    </row>
    <row r="387" spans="1:36" s="77" customFormat="1" ht="44.25" customHeight="1" x14ac:dyDescent="0.3">
      <c r="A387" s="4"/>
      <c r="B387" s="1"/>
      <c r="C387" s="57"/>
      <c r="D387" s="58"/>
      <c r="E387" s="139"/>
      <c r="F387" s="162"/>
      <c r="G387" s="177" t="str">
        <f t="shared" si="21"/>
        <v/>
      </c>
      <c r="H387" s="140"/>
      <c r="I387" s="166"/>
      <c r="J387" s="141"/>
      <c r="K387" s="141"/>
      <c r="L387" s="141"/>
      <c r="M387" s="178" t="str">
        <f t="shared" si="22"/>
        <v/>
      </c>
      <c r="N387" s="178" t="str">
        <f t="shared" si="23"/>
        <v/>
      </c>
      <c r="O387" s="143"/>
      <c r="P387" s="140"/>
      <c r="Q387" s="140"/>
      <c r="R387" s="140"/>
      <c r="S387" s="142"/>
      <c r="T387" s="142"/>
      <c r="U387" s="61"/>
      <c r="V387" s="4"/>
      <c r="W387" s="4" t="str">
        <f t="shared" si="24"/>
        <v/>
      </c>
      <c r="X387" s="4"/>
      <c r="AI387" s="152"/>
      <c r="AJ387" s="153"/>
    </row>
    <row r="388" spans="1:36" s="77" customFormat="1" ht="44.25" customHeight="1" x14ac:dyDescent="0.3">
      <c r="A388" s="4"/>
      <c r="B388" s="1"/>
      <c r="C388" s="57"/>
      <c r="D388" s="58"/>
      <c r="E388" s="139"/>
      <c r="F388" s="162"/>
      <c r="G388" s="177" t="str">
        <f t="shared" si="21"/>
        <v/>
      </c>
      <c r="H388" s="140"/>
      <c r="I388" s="166"/>
      <c r="J388" s="141"/>
      <c r="K388" s="141"/>
      <c r="L388" s="141"/>
      <c r="M388" s="178" t="str">
        <f t="shared" si="22"/>
        <v/>
      </c>
      <c r="N388" s="178" t="str">
        <f t="shared" si="23"/>
        <v/>
      </c>
      <c r="O388" s="143"/>
      <c r="P388" s="140"/>
      <c r="Q388" s="140"/>
      <c r="R388" s="140"/>
      <c r="S388" s="142"/>
      <c r="T388" s="142"/>
      <c r="U388" s="61"/>
      <c r="V388" s="4"/>
      <c r="W388" s="4" t="str">
        <f t="shared" si="24"/>
        <v/>
      </c>
      <c r="X388" s="4"/>
      <c r="AI388" s="152"/>
      <c r="AJ388" s="153"/>
    </row>
    <row r="389" spans="1:36" s="77" customFormat="1" ht="44.25" customHeight="1" x14ac:dyDescent="0.3">
      <c r="A389" s="4"/>
      <c r="B389" s="1"/>
      <c r="C389" s="57"/>
      <c r="D389" s="58"/>
      <c r="E389" s="139"/>
      <c r="F389" s="162"/>
      <c r="G389" s="177" t="str">
        <f t="shared" si="21"/>
        <v/>
      </c>
      <c r="H389" s="140"/>
      <c r="I389" s="166"/>
      <c r="J389" s="141"/>
      <c r="K389" s="141"/>
      <c r="L389" s="141"/>
      <c r="M389" s="178" t="str">
        <f t="shared" si="22"/>
        <v/>
      </c>
      <c r="N389" s="178" t="str">
        <f t="shared" si="23"/>
        <v/>
      </c>
      <c r="O389" s="143"/>
      <c r="P389" s="140"/>
      <c r="Q389" s="140"/>
      <c r="R389" s="140"/>
      <c r="S389" s="142"/>
      <c r="T389" s="142"/>
      <c r="U389" s="61"/>
      <c r="V389" s="4"/>
      <c r="W389" s="4" t="str">
        <f t="shared" si="24"/>
        <v/>
      </c>
      <c r="X389" s="4"/>
      <c r="AI389" s="152"/>
      <c r="AJ389" s="153"/>
    </row>
    <row r="390" spans="1:36" s="77" customFormat="1" ht="44.25" customHeight="1" x14ac:dyDescent="0.3">
      <c r="A390" s="4"/>
      <c r="B390" s="1"/>
      <c r="C390" s="57"/>
      <c r="D390" s="58"/>
      <c r="E390" s="139"/>
      <c r="F390" s="162"/>
      <c r="G390" s="177" t="str">
        <f t="shared" si="21"/>
        <v/>
      </c>
      <c r="H390" s="140"/>
      <c r="I390" s="166"/>
      <c r="J390" s="141"/>
      <c r="K390" s="141"/>
      <c r="L390" s="141"/>
      <c r="M390" s="178" t="str">
        <f t="shared" si="22"/>
        <v/>
      </c>
      <c r="N390" s="178" t="str">
        <f t="shared" si="23"/>
        <v/>
      </c>
      <c r="O390" s="143"/>
      <c r="P390" s="140"/>
      <c r="Q390" s="140"/>
      <c r="R390" s="140"/>
      <c r="S390" s="142"/>
      <c r="T390" s="142"/>
      <c r="U390" s="61"/>
      <c r="V390" s="4"/>
      <c r="W390" s="4" t="str">
        <f t="shared" si="24"/>
        <v/>
      </c>
      <c r="X390" s="4"/>
      <c r="AI390" s="152"/>
      <c r="AJ390" s="153"/>
    </row>
    <row r="391" spans="1:36" s="77" customFormat="1" ht="44.25" customHeight="1" x14ac:dyDescent="0.3">
      <c r="A391" s="4"/>
      <c r="B391" s="1"/>
      <c r="C391" s="57"/>
      <c r="D391" s="58"/>
      <c r="E391" s="139"/>
      <c r="F391" s="162"/>
      <c r="G391" s="177" t="str">
        <f t="shared" si="21"/>
        <v/>
      </c>
      <c r="H391" s="140"/>
      <c r="I391" s="166"/>
      <c r="J391" s="141"/>
      <c r="K391" s="141"/>
      <c r="L391" s="141"/>
      <c r="M391" s="178" t="str">
        <f t="shared" si="22"/>
        <v/>
      </c>
      <c r="N391" s="178" t="str">
        <f t="shared" si="23"/>
        <v/>
      </c>
      <c r="O391" s="143"/>
      <c r="P391" s="140"/>
      <c r="Q391" s="140"/>
      <c r="R391" s="140"/>
      <c r="S391" s="142"/>
      <c r="T391" s="142"/>
      <c r="U391" s="61"/>
      <c r="V391" s="4"/>
      <c r="W391" s="4" t="str">
        <f t="shared" si="24"/>
        <v/>
      </c>
      <c r="X391" s="4"/>
      <c r="AI391" s="152"/>
      <c r="AJ391" s="153"/>
    </row>
    <row r="392" spans="1:36" s="77" customFormat="1" ht="44.25" customHeight="1" x14ac:dyDescent="0.3">
      <c r="A392" s="4"/>
      <c r="B392" s="1"/>
      <c r="C392" s="57"/>
      <c r="D392" s="58"/>
      <c r="E392" s="139"/>
      <c r="F392" s="162"/>
      <c r="G392" s="177" t="str">
        <f t="shared" si="21"/>
        <v/>
      </c>
      <c r="H392" s="140"/>
      <c r="I392" s="166"/>
      <c r="J392" s="141"/>
      <c r="K392" s="141"/>
      <c r="L392" s="141"/>
      <c r="M392" s="178" t="str">
        <f t="shared" si="22"/>
        <v/>
      </c>
      <c r="N392" s="178" t="str">
        <f t="shared" si="23"/>
        <v/>
      </c>
      <c r="O392" s="143"/>
      <c r="P392" s="140"/>
      <c r="Q392" s="140"/>
      <c r="R392" s="140"/>
      <c r="S392" s="142"/>
      <c r="T392" s="142"/>
      <c r="U392" s="61"/>
      <c r="V392" s="4"/>
      <c r="W392" s="4" t="str">
        <f t="shared" si="24"/>
        <v/>
      </c>
      <c r="X392" s="4"/>
      <c r="AI392" s="152"/>
      <c r="AJ392" s="153"/>
    </row>
    <row r="393" spans="1:36" s="77" customFormat="1" ht="44.25" customHeight="1" x14ac:dyDescent="0.3">
      <c r="A393" s="4"/>
      <c r="B393" s="1"/>
      <c r="C393" s="57"/>
      <c r="D393" s="58"/>
      <c r="E393" s="139"/>
      <c r="F393" s="162"/>
      <c r="G393" s="177" t="str">
        <f t="shared" si="21"/>
        <v/>
      </c>
      <c r="H393" s="140"/>
      <c r="I393" s="166"/>
      <c r="J393" s="141"/>
      <c r="K393" s="141"/>
      <c r="L393" s="141"/>
      <c r="M393" s="178" t="str">
        <f t="shared" si="22"/>
        <v/>
      </c>
      <c r="N393" s="178" t="str">
        <f t="shared" si="23"/>
        <v/>
      </c>
      <c r="O393" s="143"/>
      <c r="P393" s="140"/>
      <c r="Q393" s="140"/>
      <c r="R393" s="140"/>
      <c r="S393" s="142"/>
      <c r="T393" s="142"/>
      <c r="U393" s="61"/>
      <c r="V393" s="4"/>
      <c r="W393" s="4" t="str">
        <f t="shared" si="24"/>
        <v/>
      </c>
      <c r="X393" s="4"/>
      <c r="AI393" s="152"/>
      <c r="AJ393" s="153"/>
    </row>
    <row r="394" spans="1:36" s="77" customFormat="1" ht="44.25" customHeight="1" x14ac:dyDescent="0.3">
      <c r="A394" s="4"/>
      <c r="B394" s="1"/>
      <c r="C394" s="57"/>
      <c r="D394" s="58"/>
      <c r="E394" s="139"/>
      <c r="F394" s="162"/>
      <c r="G394" s="177" t="str">
        <f t="shared" si="21"/>
        <v/>
      </c>
      <c r="H394" s="140"/>
      <c r="I394" s="166"/>
      <c r="J394" s="141"/>
      <c r="K394" s="141"/>
      <c r="L394" s="141"/>
      <c r="M394" s="178" t="str">
        <f t="shared" si="22"/>
        <v/>
      </c>
      <c r="N394" s="178" t="str">
        <f t="shared" si="23"/>
        <v/>
      </c>
      <c r="O394" s="143"/>
      <c r="P394" s="140"/>
      <c r="Q394" s="140"/>
      <c r="R394" s="140"/>
      <c r="S394" s="142"/>
      <c r="T394" s="142"/>
      <c r="U394" s="61"/>
      <c r="V394" s="4"/>
      <c r="W394" s="4" t="str">
        <f t="shared" si="24"/>
        <v/>
      </c>
      <c r="X394" s="4"/>
      <c r="AI394" s="152"/>
      <c r="AJ394" s="153"/>
    </row>
    <row r="395" spans="1:36" s="77" customFormat="1" ht="44.25" customHeight="1" x14ac:dyDescent="0.3">
      <c r="A395" s="4"/>
      <c r="B395" s="1"/>
      <c r="C395" s="57"/>
      <c r="D395" s="58"/>
      <c r="E395" s="139"/>
      <c r="F395" s="162"/>
      <c r="G395" s="177" t="str">
        <f t="shared" si="21"/>
        <v/>
      </c>
      <c r="H395" s="140"/>
      <c r="I395" s="166"/>
      <c r="J395" s="141"/>
      <c r="K395" s="141"/>
      <c r="L395" s="141"/>
      <c r="M395" s="178" t="str">
        <f t="shared" si="22"/>
        <v/>
      </c>
      <c r="N395" s="178" t="str">
        <f t="shared" si="23"/>
        <v/>
      </c>
      <c r="O395" s="143"/>
      <c r="P395" s="140"/>
      <c r="Q395" s="140"/>
      <c r="R395" s="140"/>
      <c r="S395" s="142"/>
      <c r="T395" s="142"/>
      <c r="U395" s="61"/>
      <c r="V395" s="4"/>
      <c r="W395" s="4" t="str">
        <f t="shared" si="24"/>
        <v/>
      </c>
      <c r="X395" s="4"/>
      <c r="AI395" s="152"/>
      <c r="AJ395" s="153"/>
    </row>
    <row r="396" spans="1:36" s="77" customFormat="1" ht="44.25" customHeight="1" x14ac:dyDescent="0.3">
      <c r="A396" s="4"/>
      <c r="B396" s="1"/>
      <c r="C396" s="57"/>
      <c r="D396" s="58"/>
      <c r="E396" s="139"/>
      <c r="F396" s="162"/>
      <c r="G396" s="177" t="str">
        <f t="shared" si="21"/>
        <v/>
      </c>
      <c r="H396" s="140"/>
      <c r="I396" s="166"/>
      <c r="J396" s="141"/>
      <c r="K396" s="141"/>
      <c r="L396" s="141"/>
      <c r="M396" s="178" t="str">
        <f t="shared" si="22"/>
        <v/>
      </c>
      <c r="N396" s="178" t="str">
        <f t="shared" si="23"/>
        <v/>
      </c>
      <c r="O396" s="143"/>
      <c r="P396" s="140"/>
      <c r="Q396" s="140"/>
      <c r="R396" s="140"/>
      <c r="S396" s="142"/>
      <c r="T396" s="142"/>
      <c r="U396" s="61"/>
      <c r="V396" s="4"/>
      <c r="W396" s="4" t="str">
        <f t="shared" si="24"/>
        <v/>
      </c>
      <c r="X396" s="4"/>
      <c r="AI396" s="152"/>
      <c r="AJ396" s="153"/>
    </row>
    <row r="397" spans="1:36" s="77" customFormat="1" ht="44.25" customHeight="1" x14ac:dyDescent="0.3">
      <c r="A397" s="4"/>
      <c r="B397" s="1"/>
      <c r="C397" s="57"/>
      <c r="D397" s="58"/>
      <c r="E397" s="139"/>
      <c r="F397" s="162"/>
      <c r="G397" s="177" t="str">
        <f t="shared" si="21"/>
        <v/>
      </c>
      <c r="H397" s="140"/>
      <c r="I397" s="166"/>
      <c r="J397" s="141"/>
      <c r="K397" s="141"/>
      <c r="L397" s="141"/>
      <c r="M397" s="178" t="str">
        <f t="shared" si="22"/>
        <v/>
      </c>
      <c r="N397" s="178" t="str">
        <f t="shared" si="23"/>
        <v/>
      </c>
      <c r="O397" s="143"/>
      <c r="P397" s="140"/>
      <c r="Q397" s="140"/>
      <c r="R397" s="140"/>
      <c r="S397" s="142"/>
      <c r="T397" s="142"/>
      <c r="U397" s="61"/>
      <c r="V397" s="4"/>
      <c r="W397" s="4" t="str">
        <f t="shared" si="24"/>
        <v/>
      </c>
      <c r="X397" s="4"/>
      <c r="AI397" s="152"/>
      <c r="AJ397" s="153"/>
    </row>
    <row r="398" spans="1:36" s="77" customFormat="1" ht="44.25" customHeight="1" x14ac:dyDescent="0.3">
      <c r="A398" s="4"/>
      <c r="B398" s="1"/>
      <c r="C398" s="57"/>
      <c r="D398" s="58"/>
      <c r="E398" s="139"/>
      <c r="F398" s="162"/>
      <c r="G398" s="177" t="str">
        <f t="shared" si="21"/>
        <v/>
      </c>
      <c r="H398" s="140"/>
      <c r="I398" s="166"/>
      <c r="J398" s="141"/>
      <c r="K398" s="141"/>
      <c r="L398" s="141"/>
      <c r="M398" s="178" t="str">
        <f t="shared" si="22"/>
        <v/>
      </c>
      <c r="N398" s="178" t="str">
        <f t="shared" si="23"/>
        <v/>
      </c>
      <c r="O398" s="143"/>
      <c r="P398" s="140"/>
      <c r="Q398" s="140"/>
      <c r="R398" s="140"/>
      <c r="S398" s="142"/>
      <c r="T398" s="142"/>
      <c r="U398" s="61"/>
      <c r="V398" s="4"/>
      <c r="W398" s="4" t="str">
        <f t="shared" si="24"/>
        <v/>
      </c>
      <c r="X398" s="4"/>
      <c r="AI398" s="152"/>
      <c r="AJ398" s="153"/>
    </row>
    <row r="399" spans="1:36" s="77" customFormat="1" ht="44.25" customHeight="1" x14ac:dyDescent="0.3">
      <c r="A399" s="4"/>
      <c r="B399" s="1"/>
      <c r="C399" s="57"/>
      <c r="D399" s="58"/>
      <c r="E399" s="139"/>
      <c r="F399" s="162"/>
      <c r="G399" s="177" t="str">
        <f t="shared" si="21"/>
        <v/>
      </c>
      <c r="H399" s="140"/>
      <c r="I399" s="166"/>
      <c r="J399" s="141"/>
      <c r="K399" s="141"/>
      <c r="L399" s="141"/>
      <c r="M399" s="178" t="str">
        <f t="shared" si="22"/>
        <v/>
      </c>
      <c r="N399" s="178" t="str">
        <f t="shared" si="23"/>
        <v/>
      </c>
      <c r="O399" s="143"/>
      <c r="P399" s="140"/>
      <c r="Q399" s="140"/>
      <c r="R399" s="140"/>
      <c r="S399" s="142"/>
      <c r="T399" s="142"/>
      <c r="U399" s="61"/>
      <c r="V399" s="4"/>
      <c r="W399" s="4" t="str">
        <f t="shared" si="24"/>
        <v/>
      </c>
      <c r="X399" s="4"/>
      <c r="AI399" s="152"/>
      <c r="AJ399" s="153"/>
    </row>
    <row r="400" spans="1:36" s="77" customFormat="1" ht="44.25" customHeight="1" x14ac:dyDescent="0.3">
      <c r="A400" s="4"/>
      <c r="B400" s="1"/>
      <c r="C400" s="57"/>
      <c r="D400" s="58"/>
      <c r="E400" s="139"/>
      <c r="F400" s="162"/>
      <c r="G400" s="177" t="str">
        <f t="shared" si="21"/>
        <v/>
      </c>
      <c r="H400" s="140"/>
      <c r="I400" s="166"/>
      <c r="J400" s="141"/>
      <c r="K400" s="141"/>
      <c r="L400" s="141"/>
      <c r="M400" s="178" t="str">
        <f t="shared" si="22"/>
        <v/>
      </c>
      <c r="N400" s="178" t="str">
        <f t="shared" si="23"/>
        <v/>
      </c>
      <c r="O400" s="143"/>
      <c r="P400" s="140"/>
      <c r="Q400" s="140"/>
      <c r="R400" s="140"/>
      <c r="S400" s="142"/>
      <c r="T400" s="142"/>
      <c r="U400" s="61"/>
      <c r="V400" s="4"/>
      <c r="W400" s="4" t="str">
        <f t="shared" si="24"/>
        <v/>
      </c>
      <c r="X400" s="4"/>
      <c r="AI400" s="152"/>
      <c r="AJ400" s="153"/>
    </row>
    <row r="401" spans="1:36" s="77" customFormat="1" ht="44.25" customHeight="1" x14ac:dyDescent="0.3">
      <c r="A401" s="4"/>
      <c r="B401" s="1"/>
      <c r="C401" s="57"/>
      <c r="D401" s="58"/>
      <c r="E401" s="139"/>
      <c r="F401" s="162"/>
      <c r="G401" s="177" t="str">
        <f t="shared" si="21"/>
        <v/>
      </c>
      <c r="H401" s="140"/>
      <c r="I401" s="166"/>
      <c r="J401" s="141"/>
      <c r="K401" s="141"/>
      <c r="L401" s="141"/>
      <c r="M401" s="178" t="str">
        <f t="shared" si="22"/>
        <v/>
      </c>
      <c r="N401" s="178" t="str">
        <f t="shared" si="23"/>
        <v/>
      </c>
      <c r="O401" s="143"/>
      <c r="P401" s="140"/>
      <c r="Q401" s="140"/>
      <c r="R401" s="140"/>
      <c r="S401" s="142"/>
      <c r="T401" s="142"/>
      <c r="U401" s="61"/>
      <c r="V401" s="4"/>
      <c r="W401" s="4" t="str">
        <f t="shared" si="24"/>
        <v/>
      </c>
      <c r="X401" s="4"/>
      <c r="AI401" s="152"/>
      <c r="AJ401" s="153"/>
    </row>
    <row r="402" spans="1:36" s="77" customFormat="1" ht="44.25" customHeight="1" x14ac:dyDescent="0.3">
      <c r="A402" s="4"/>
      <c r="B402" s="1"/>
      <c r="C402" s="57"/>
      <c r="D402" s="58"/>
      <c r="E402" s="139"/>
      <c r="F402" s="162"/>
      <c r="G402" s="177" t="str">
        <f t="shared" si="21"/>
        <v/>
      </c>
      <c r="H402" s="140"/>
      <c r="I402" s="166"/>
      <c r="J402" s="141"/>
      <c r="K402" s="141"/>
      <c r="L402" s="141"/>
      <c r="M402" s="178" t="str">
        <f t="shared" si="22"/>
        <v/>
      </c>
      <c r="N402" s="178" t="str">
        <f t="shared" si="23"/>
        <v/>
      </c>
      <c r="O402" s="143"/>
      <c r="P402" s="140"/>
      <c r="Q402" s="140"/>
      <c r="R402" s="140"/>
      <c r="S402" s="142"/>
      <c r="T402" s="142"/>
      <c r="U402" s="61"/>
      <c r="V402" s="4"/>
      <c r="W402" s="4" t="str">
        <f t="shared" si="24"/>
        <v/>
      </c>
      <c r="X402" s="4"/>
      <c r="AI402" s="152"/>
      <c r="AJ402" s="153"/>
    </row>
    <row r="403" spans="1:36" s="77" customFormat="1" ht="44.25" customHeight="1" x14ac:dyDescent="0.3">
      <c r="A403" s="4"/>
      <c r="B403" s="1"/>
      <c r="C403" s="57"/>
      <c r="D403" s="58"/>
      <c r="E403" s="139"/>
      <c r="F403" s="162"/>
      <c r="G403" s="177" t="str">
        <f t="shared" si="21"/>
        <v/>
      </c>
      <c r="H403" s="140"/>
      <c r="I403" s="166"/>
      <c r="J403" s="141"/>
      <c r="K403" s="141"/>
      <c r="L403" s="141"/>
      <c r="M403" s="178" t="str">
        <f t="shared" si="22"/>
        <v/>
      </c>
      <c r="N403" s="178" t="str">
        <f t="shared" si="23"/>
        <v/>
      </c>
      <c r="O403" s="143"/>
      <c r="P403" s="140"/>
      <c r="Q403" s="140"/>
      <c r="R403" s="140"/>
      <c r="S403" s="142"/>
      <c r="T403" s="142"/>
      <c r="U403" s="61"/>
      <c r="V403" s="4"/>
      <c r="W403" s="4" t="str">
        <f t="shared" si="24"/>
        <v/>
      </c>
      <c r="X403" s="4"/>
      <c r="AI403" s="152"/>
      <c r="AJ403" s="153"/>
    </row>
    <row r="404" spans="1:36" s="77" customFormat="1" ht="44.25" customHeight="1" x14ac:dyDescent="0.3">
      <c r="A404" s="4"/>
      <c r="B404" s="1"/>
      <c r="C404" s="57"/>
      <c r="D404" s="58"/>
      <c r="E404" s="139"/>
      <c r="F404" s="162"/>
      <c r="G404" s="177" t="str">
        <f t="shared" ref="G404:G467" si="25">IFERROR(VLOOKUP(E404&amp;"+"&amp;F404,$X$19:$AA$69,4,0),"")</f>
        <v/>
      </c>
      <c r="H404" s="140"/>
      <c r="I404" s="166"/>
      <c r="J404" s="141"/>
      <c r="K404" s="141"/>
      <c r="L404" s="141"/>
      <c r="M404" s="178" t="str">
        <f t="shared" ref="M404:M467" si="26">IFERROR(J404/100*$W404,"")</f>
        <v/>
      </c>
      <c r="N404" s="178" t="str">
        <f t="shared" ref="N404:N467" si="27">IFERROR(K404/100*$W404,"")</f>
        <v/>
      </c>
      <c r="O404" s="143"/>
      <c r="P404" s="140"/>
      <c r="Q404" s="140"/>
      <c r="R404" s="140"/>
      <c r="S404" s="142"/>
      <c r="T404" s="142"/>
      <c r="U404" s="61"/>
      <c r="V404" s="4"/>
      <c r="W404" s="4" t="str">
        <f t="shared" ref="W404:W467" si="28">IF(L404="50 %","50",IF(L404="60 %","60",""))</f>
        <v/>
      </c>
      <c r="X404" s="4"/>
      <c r="AI404" s="152"/>
      <c r="AJ404" s="153"/>
    </row>
    <row r="405" spans="1:36" s="77" customFormat="1" ht="44.25" customHeight="1" x14ac:dyDescent="0.3">
      <c r="A405" s="4"/>
      <c r="B405" s="1"/>
      <c r="C405" s="57"/>
      <c r="D405" s="58"/>
      <c r="E405" s="139"/>
      <c r="F405" s="162"/>
      <c r="G405" s="177" t="str">
        <f t="shared" si="25"/>
        <v/>
      </c>
      <c r="H405" s="140"/>
      <c r="I405" s="166"/>
      <c r="J405" s="141"/>
      <c r="K405" s="141"/>
      <c r="L405" s="141"/>
      <c r="M405" s="178" t="str">
        <f t="shared" si="26"/>
        <v/>
      </c>
      <c r="N405" s="178" t="str">
        <f t="shared" si="27"/>
        <v/>
      </c>
      <c r="O405" s="143"/>
      <c r="P405" s="140"/>
      <c r="Q405" s="140"/>
      <c r="R405" s="140"/>
      <c r="S405" s="142"/>
      <c r="T405" s="142"/>
      <c r="U405" s="61"/>
      <c r="V405" s="4"/>
      <c r="W405" s="4" t="str">
        <f t="shared" si="28"/>
        <v/>
      </c>
      <c r="X405" s="4"/>
      <c r="AI405" s="152"/>
      <c r="AJ405" s="153"/>
    </row>
    <row r="406" spans="1:36" s="77" customFormat="1" ht="44.25" customHeight="1" x14ac:dyDescent="0.3">
      <c r="A406" s="4"/>
      <c r="B406" s="1"/>
      <c r="C406" s="57"/>
      <c r="D406" s="58"/>
      <c r="E406" s="139"/>
      <c r="F406" s="162"/>
      <c r="G406" s="177" t="str">
        <f t="shared" si="25"/>
        <v/>
      </c>
      <c r="H406" s="140"/>
      <c r="I406" s="166"/>
      <c r="J406" s="141"/>
      <c r="K406" s="141"/>
      <c r="L406" s="141"/>
      <c r="M406" s="178" t="str">
        <f t="shared" si="26"/>
        <v/>
      </c>
      <c r="N406" s="178" t="str">
        <f t="shared" si="27"/>
        <v/>
      </c>
      <c r="O406" s="143"/>
      <c r="P406" s="140"/>
      <c r="Q406" s="140"/>
      <c r="R406" s="140"/>
      <c r="S406" s="142"/>
      <c r="T406" s="142"/>
      <c r="U406" s="61"/>
      <c r="V406" s="4"/>
      <c r="W406" s="4" t="str">
        <f t="shared" si="28"/>
        <v/>
      </c>
      <c r="X406" s="4"/>
      <c r="AI406" s="152"/>
      <c r="AJ406" s="153"/>
    </row>
    <row r="407" spans="1:36" s="77" customFormat="1" ht="44.25" customHeight="1" x14ac:dyDescent="0.3">
      <c r="A407" s="4"/>
      <c r="B407" s="1"/>
      <c r="C407" s="57"/>
      <c r="D407" s="58"/>
      <c r="E407" s="139"/>
      <c r="F407" s="162"/>
      <c r="G407" s="177" t="str">
        <f t="shared" si="25"/>
        <v/>
      </c>
      <c r="H407" s="140"/>
      <c r="I407" s="166"/>
      <c r="J407" s="141"/>
      <c r="K407" s="141"/>
      <c r="L407" s="141"/>
      <c r="M407" s="178" t="str">
        <f t="shared" si="26"/>
        <v/>
      </c>
      <c r="N407" s="178" t="str">
        <f t="shared" si="27"/>
        <v/>
      </c>
      <c r="O407" s="143"/>
      <c r="P407" s="140"/>
      <c r="Q407" s="140"/>
      <c r="R407" s="140"/>
      <c r="S407" s="142"/>
      <c r="T407" s="142"/>
      <c r="U407" s="61"/>
      <c r="V407" s="4"/>
      <c r="W407" s="4" t="str">
        <f t="shared" si="28"/>
        <v/>
      </c>
      <c r="X407" s="4"/>
      <c r="AI407" s="152"/>
      <c r="AJ407" s="153"/>
    </row>
    <row r="408" spans="1:36" s="77" customFormat="1" ht="44.25" customHeight="1" x14ac:dyDescent="0.3">
      <c r="A408" s="4"/>
      <c r="B408" s="1"/>
      <c r="C408" s="57"/>
      <c r="D408" s="58"/>
      <c r="E408" s="139"/>
      <c r="F408" s="162"/>
      <c r="G408" s="177" t="str">
        <f t="shared" si="25"/>
        <v/>
      </c>
      <c r="H408" s="140"/>
      <c r="I408" s="166"/>
      <c r="J408" s="141"/>
      <c r="K408" s="141"/>
      <c r="L408" s="141"/>
      <c r="M408" s="178" t="str">
        <f t="shared" si="26"/>
        <v/>
      </c>
      <c r="N408" s="178" t="str">
        <f t="shared" si="27"/>
        <v/>
      </c>
      <c r="O408" s="143"/>
      <c r="P408" s="140"/>
      <c r="Q408" s="140"/>
      <c r="R408" s="140"/>
      <c r="S408" s="142"/>
      <c r="T408" s="142"/>
      <c r="U408" s="61"/>
      <c r="V408" s="4"/>
      <c r="W408" s="4" t="str">
        <f t="shared" si="28"/>
        <v/>
      </c>
      <c r="X408" s="4"/>
      <c r="AI408" s="152"/>
      <c r="AJ408" s="153"/>
    </row>
    <row r="409" spans="1:36" s="77" customFormat="1" ht="44.25" customHeight="1" x14ac:dyDescent="0.3">
      <c r="A409" s="4"/>
      <c r="B409" s="1"/>
      <c r="C409" s="57"/>
      <c r="D409" s="58"/>
      <c r="E409" s="139"/>
      <c r="F409" s="162"/>
      <c r="G409" s="177" t="str">
        <f t="shared" si="25"/>
        <v/>
      </c>
      <c r="H409" s="140"/>
      <c r="I409" s="166"/>
      <c r="J409" s="141"/>
      <c r="K409" s="141"/>
      <c r="L409" s="141"/>
      <c r="M409" s="178" t="str">
        <f t="shared" si="26"/>
        <v/>
      </c>
      <c r="N409" s="178" t="str">
        <f t="shared" si="27"/>
        <v/>
      </c>
      <c r="O409" s="143"/>
      <c r="P409" s="140"/>
      <c r="Q409" s="140"/>
      <c r="R409" s="140"/>
      <c r="S409" s="142"/>
      <c r="T409" s="142"/>
      <c r="U409" s="61"/>
      <c r="V409" s="4"/>
      <c r="W409" s="4" t="str">
        <f t="shared" si="28"/>
        <v/>
      </c>
      <c r="X409" s="4"/>
      <c r="AI409" s="152"/>
      <c r="AJ409" s="153"/>
    </row>
    <row r="410" spans="1:36" s="77" customFormat="1" ht="44.25" customHeight="1" x14ac:dyDescent="0.3">
      <c r="A410" s="4"/>
      <c r="B410" s="1"/>
      <c r="C410" s="57"/>
      <c r="D410" s="58"/>
      <c r="E410" s="139"/>
      <c r="F410" s="162"/>
      <c r="G410" s="177" t="str">
        <f t="shared" si="25"/>
        <v/>
      </c>
      <c r="H410" s="140"/>
      <c r="I410" s="166"/>
      <c r="J410" s="141"/>
      <c r="K410" s="141"/>
      <c r="L410" s="141"/>
      <c r="M410" s="178" t="str">
        <f t="shared" si="26"/>
        <v/>
      </c>
      <c r="N410" s="178" t="str">
        <f t="shared" si="27"/>
        <v/>
      </c>
      <c r="O410" s="143"/>
      <c r="P410" s="140"/>
      <c r="Q410" s="140"/>
      <c r="R410" s="140"/>
      <c r="S410" s="142"/>
      <c r="T410" s="142"/>
      <c r="U410" s="61"/>
      <c r="V410" s="4"/>
      <c r="W410" s="4" t="str">
        <f t="shared" si="28"/>
        <v/>
      </c>
      <c r="X410" s="4"/>
      <c r="AI410" s="152"/>
      <c r="AJ410" s="153"/>
    </row>
    <row r="411" spans="1:36" s="77" customFormat="1" ht="44.25" customHeight="1" x14ac:dyDescent="0.3">
      <c r="A411" s="4"/>
      <c r="B411" s="1"/>
      <c r="C411" s="57"/>
      <c r="D411" s="58"/>
      <c r="E411" s="139"/>
      <c r="F411" s="162"/>
      <c r="G411" s="177" t="str">
        <f t="shared" si="25"/>
        <v/>
      </c>
      <c r="H411" s="140"/>
      <c r="I411" s="166"/>
      <c r="J411" s="141"/>
      <c r="K411" s="141"/>
      <c r="L411" s="141"/>
      <c r="M411" s="178" t="str">
        <f t="shared" si="26"/>
        <v/>
      </c>
      <c r="N411" s="178" t="str">
        <f t="shared" si="27"/>
        <v/>
      </c>
      <c r="O411" s="143"/>
      <c r="P411" s="140"/>
      <c r="Q411" s="140"/>
      <c r="R411" s="140"/>
      <c r="S411" s="142"/>
      <c r="T411" s="142"/>
      <c r="U411" s="61"/>
      <c r="V411" s="4"/>
      <c r="W411" s="4" t="str">
        <f t="shared" si="28"/>
        <v/>
      </c>
      <c r="X411" s="4"/>
      <c r="AI411" s="152"/>
      <c r="AJ411" s="153"/>
    </row>
    <row r="412" spans="1:36" s="77" customFormat="1" ht="44.25" customHeight="1" x14ac:dyDescent="0.3">
      <c r="A412" s="4"/>
      <c r="B412" s="1"/>
      <c r="C412" s="57"/>
      <c r="D412" s="58"/>
      <c r="E412" s="139"/>
      <c r="F412" s="162"/>
      <c r="G412" s="177" t="str">
        <f t="shared" si="25"/>
        <v/>
      </c>
      <c r="H412" s="140"/>
      <c r="I412" s="166"/>
      <c r="J412" s="141"/>
      <c r="K412" s="141"/>
      <c r="L412" s="141"/>
      <c r="M412" s="178" t="str">
        <f t="shared" si="26"/>
        <v/>
      </c>
      <c r="N412" s="178" t="str">
        <f t="shared" si="27"/>
        <v/>
      </c>
      <c r="O412" s="143"/>
      <c r="P412" s="140"/>
      <c r="Q412" s="140"/>
      <c r="R412" s="140"/>
      <c r="S412" s="142"/>
      <c r="T412" s="142"/>
      <c r="U412" s="61"/>
      <c r="V412" s="4"/>
      <c r="W412" s="4" t="str">
        <f t="shared" si="28"/>
        <v/>
      </c>
      <c r="X412" s="4"/>
      <c r="AI412" s="152"/>
      <c r="AJ412" s="153"/>
    </row>
    <row r="413" spans="1:36" s="77" customFormat="1" ht="44.25" customHeight="1" x14ac:dyDescent="0.3">
      <c r="A413" s="4"/>
      <c r="B413" s="1"/>
      <c r="C413" s="57"/>
      <c r="D413" s="58"/>
      <c r="E413" s="139"/>
      <c r="F413" s="162"/>
      <c r="G413" s="177" t="str">
        <f t="shared" si="25"/>
        <v/>
      </c>
      <c r="H413" s="140"/>
      <c r="I413" s="166"/>
      <c r="J413" s="141"/>
      <c r="K413" s="141"/>
      <c r="L413" s="141"/>
      <c r="M413" s="178" t="str">
        <f t="shared" si="26"/>
        <v/>
      </c>
      <c r="N413" s="178" t="str">
        <f t="shared" si="27"/>
        <v/>
      </c>
      <c r="O413" s="143"/>
      <c r="P413" s="140"/>
      <c r="Q413" s="140"/>
      <c r="R413" s="140"/>
      <c r="S413" s="142"/>
      <c r="T413" s="142"/>
      <c r="U413" s="61"/>
      <c r="V413" s="4"/>
      <c r="W413" s="4" t="str">
        <f t="shared" si="28"/>
        <v/>
      </c>
      <c r="X413" s="4"/>
      <c r="AI413" s="152"/>
      <c r="AJ413" s="153"/>
    </row>
    <row r="414" spans="1:36" s="77" customFormat="1" ht="44.25" customHeight="1" x14ac:dyDescent="0.3">
      <c r="A414" s="4"/>
      <c r="B414" s="1"/>
      <c r="C414" s="57"/>
      <c r="D414" s="58"/>
      <c r="E414" s="139"/>
      <c r="F414" s="162"/>
      <c r="G414" s="177" t="str">
        <f t="shared" si="25"/>
        <v/>
      </c>
      <c r="H414" s="140"/>
      <c r="I414" s="166"/>
      <c r="J414" s="141"/>
      <c r="K414" s="141"/>
      <c r="L414" s="141"/>
      <c r="M414" s="178" t="str">
        <f t="shared" si="26"/>
        <v/>
      </c>
      <c r="N414" s="178" t="str">
        <f t="shared" si="27"/>
        <v/>
      </c>
      <c r="O414" s="143"/>
      <c r="P414" s="140"/>
      <c r="Q414" s="140"/>
      <c r="R414" s="140"/>
      <c r="S414" s="142"/>
      <c r="T414" s="142"/>
      <c r="U414" s="61"/>
      <c r="V414" s="4"/>
      <c r="W414" s="4" t="str">
        <f t="shared" si="28"/>
        <v/>
      </c>
      <c r="X414" s="4"/>
      <c r="AI414" s="152"/>
      <c r="AJ414" s="153"/>
    </row>
    <row r="415" spans="1:36" s="77" customFormat="1" ht="44.25" customHeight="1" x14ac:dyDescent="0.3">
      <c r="A415" s="4"/>
      <c r="B415" s="1"/>
      <c r="C415" s="57"/>
      <c r="D415" s="58"/>
      <c r="E415" s="139"/>
      <c r="F415" s="162"/>
      <c r="G415" s="177" t="str">
        <f t="shared" si="25"/>
        <v/>
      </c>
      <c r="H415" s="140"/>
      <c r="I415" s="166"/>
      <c r="J415" s="141"/>
      <c r="K415" s="141"/>
      <c r="L415" s="141"/>
      <c r="M415" s="178" t="str">
        <f t="shared" si="26"/>
        <v/>
      </c>
      <c r="N415" s="178" t="str">
        <f t="shared" si="27"/>
        <v/>
      </c>
      <c r="O415" s="143"/>
      <c r="P415" s="140"/>
      <c r="Q415" s="140"/>
      <c r="R415" s="140"/>
      <c r="S415" s="142"/>
      <c r="T415" s="142"/>
      <c r="U415" s="61"/>
      <c r="V415" s="4"/>
      <c r="W415" s="4" t="str">
        <f t="shared" si="28"/>
        <v/>
      </c>
      <c r="X415" s="4"/>
      <c r="AI415" s="152"/>
      <c r="AJ415" s="153"/>
    </row>
    <row r="416" spans="1:36" s="77" customFormat="1" ht="44.25" customHeight="1" x14ac:dyDescent="0.3">
      <c r="A416" s="4"/>
      <c r="B416" s="1"/>
      <c r="C416" s="57"/>
      <c r="D416" s="58"/>
      <c r="E416" s="139"/>
      <c r="F416" s="162"/>
      <c r="G416" s="177" t="str">
        <f t="shared" si="25"/>
        <v/>
      </c>
      <c r="H416" s="140"/>
      <c r="I416" s="166"/>
      <c r="J416" s="141"/>
      <c r="K416" s="141"/>
      <c r="L416" s="141"/>
      <c r="M416" s="178" t="str">
        <f t="shared" si="26"/>
        <v/>
      </c>
      <c r="N416" s="178" t="str">
        <f t="shared" si="27"/>
        <v/>
      </c>
      <c r="O416" s="143"/>
      <c r="P416" s="140"/>
      <c r="Q416" s="140"/>
      <c r="R416" s="140"/>
      <c r="S416" s="142"/>
      <c r="T416" s="142"/>
      <c r="U416" s="61"/>
      <c r="V416" s="4"/>
      <c r="W416" s="4" t="str">
        <f t="shared" si="28"/>
        <v/>
      </c>
      <c r="X416" s="4"/>
      <c r="AI416" s="152"/>
      <c r="AJ416" s="153"/>
    </row>
    <row r="417" spans="1:36" s="77" customFormat="1" ht="44.25" customHeight="1" x14ac:dyDescent="0.3">
      <c r="A417" s="4"/>
      <c r="B417" s="1"/>
      <c r="C417" s="57"/>
      <c r="D417" s="58"/>
      <c r="E417" s="139"/>
      <c r="F417" s="162"/>
      <c r="G417" s="177" t="str">
        <f t="shared" si="25"/>
        <v/>
      </c>
      <c r="H417" s="140"/>
      <c r="I417" s="166"/>
      <c r="J417" s="141"/>
      <c r="K417" s="141"/>
      <c r="L417" s="141"/>
      <c r="M417" s="178" t="str">
        <f t="shared" si="26"/>
        <v/>
      </c>
      <c r="N417" s="178" t="str">
        <f t="shared" si="27"/>
        <v/>
      </c>
      <c r="O417" s="143"/>
      <c r="P417" s="140"/>
      <c r="Q417" s="140"/>
      <c r="R417" s="140"/>
      <c r="S417" s="142"/>
      <c r="T417" s="142"/>
      <c r="U417" s="61"/>
      <c r="V417" s="4"/>
      <c r="W417" s="4" t="str">
        <f t="shared" si="28"/>
        <v/>
      </c>
      <c r="X417" s="4"/>
      <c r="AI417" s="152"/>
      <c r="AJ417" s="153"/>
    </row>
    <row r="418" spans="1:36" s="77" customFormat="1" ht="44.25" customHeight="1" x14ac:dyDescent="0.3">
      <c r="A418" s="4"/>
      <c r="B418" s="1"/>
      <c r="C418" s="57"/>
      <c r="D418" s="58"/>
      <c r="E418" s="139"/>
      <c r="F418" s="162"/>
      <c r="G418" s="177" t="str">
        <f t="shared" si="25"/>
        <v/>
      </c>
      <c r="H418" s="140"/>
      <c r="I418" s="166"/>
      <c r="J418" s="141"/>
      <c r="K418" s="141"/>
      <c r="L418" s="141"/>
      <c r="M418" s="178" t="str">
        <f t="shared" si="26"/>
        <v/>
      </c>
      <c r="N418" s="178" t="str">
        <f t="shared" si="27"/>
        <v/>
      </c>
      <c r="O418" s="143"/>
      <c r="P418" s="140"/>
      <c r="Q418" s="140"/>
      <c r="R418" s="140"/>
      <c r="S418" s="142"/>
      <c r="T418" s="142"/>
      <c r="U418" s="61"/>
      <c r="V418" s="4"/>
      <c r="W418" s="4" t="str">
        <f t="shared" si="28"/>
        <v/>
      </c>
      <c r="X418" s="4"/>
      <c r="AI418" s="152"/>
      <c r="AJ418" s="153"/>
    </row>
    <row r="419" spans="1:36" s="77" customFormat="1" ht="44.25" customHeight="1" x14ac:dyDescent="0.3">
      <c r="A419" s="4"/>
      <c r="B419" s="1"/>
      <c r="C419" s="57"/>
      <c r="D419" s="58"/>
      <c r="E419" s="139"/>
      <c r="F419" s="162"/>
      <c r="G419" s="177" t="str">
        <f t="shared" si="25"/>
        <v/>
      </c>
      <c r="H419" s="140"/>
      <c r="I419" s="166"/>
      <c r="J419" s="141"/>
      <c r="K419" s="141"/>
      <c r="L419" s="141"/>
      <c r="M419" s="178" t="str">
        <f t="shared" si="26"/>
        <v/>
      </c>
      <c r="N419" s="178" t="str">
        <f t="shared" si="27"/>
        <v/>
      </c>
      <c r="O419" s="143"/>
      <c r="P419" s="140"/>
      <c r="Q419" s="140"/>
      <c r="R419" s="140"/>
      <c r="S419" s="142"/>
      <c r="T419" s="142"/>
      <c r="U419" s="61"/>
      <c r="V419" s="4"/>
      <c r="W419" s="4" t="str">
        <f t="shared" si="28"/>
        <v/>
      </c>
      <c r="X419" s="4"/>
      <c r="AI419" s="152"/>
      <c r="AJ419" s="153"/>
    </row>
    <row r="420" spans="1:36" s="77" customFormat="1" ht="44.25" customHeight="1" x14ac:dyDescent="0.3">
      <c r="A420" s="4"/>
      <c r="B420" s="1"/>
      <c r="C420" s="57"/>
      <c r="D420" s="58"/>
      <c r="E420" s="139"/>
      <c r="F420" s="162"/>
      <c r="G420" s="177" t="str">
        <f t="shared" si="25"/>
        <v/>
      </c>
      <c r="H420" s="140"/>
      <c r="I420" s="166"/>
      <c r="J420" s="141"/>
      <c r="K420" s="141"/>
      <c r="L420" s="141"/>
      <c r="M420" s="178" t="str">
        <f t="shared" si="26"/>
        <v/>
      </c>
      <c r="N420" s="178" t="str">
        <f t="shared" si="27"/>
        <v/>
      </c>
      <c r="O420" s="143"/>
      <c r="P420" s="140"/>
      <c r="Q420" s="140"/>
      <c r="R420" s="140"/>
      <c r="S420" s="142"/>
      <c r="T420" s="142"/>
      <c r="U420" s="61"/>
      <c r="V420" s="4"/>
      <c r="W420" s="4" t="str">
        <f t="shared" si="28"/>
        <v/>
      </c>
      <c r="X420" s="4"/>
      <c r="AI420" s="152"/>
      <c r="AJ420" s="153"/>
    </row>
    <row r="421" spans="1:36" s="77" customFormat="1" ht="44.25" customHeight="1" x14ac:dyDescent="0.3">
      <c r="A421" s="4"/>
      <c r="B421" s="1"/>
      <c r="C421" s="57"/>
      <c r="D421" s="58"/>
      <c r="E421" s="139"/>
      <c r="F421" s="162"/>
      <c r="G421" s="177" t="str">
        <f t="shared" si="25"/>
        <v/>
      </c>
      <c r="H421" s="140"/>
      <c r="I421" s="166"/>
      <c r="J421" s="141"/>
      <c r="K421" s="141"/>
      <c r="L421" s="141"/>
      <c r="M421" s="178" t="str">
        <f t="shared" si="26"/>
        <v/>
      </c>
      <c r="N421" s="178" t="str">
        <f t="shared" si="27"/>
        <v/>
      </c>
      <c r="O421" s="143"/>
      <c r="P421" s="140"/>
      <c r="Q421" s="140"/>
      <c r="R421" s="140"/>
      <c r="S421" s="142"/>
      <c r="T421" s="142"/>
      <c r="U421" s="61"/>
      <c r="V421" s="4"/>
      <c r="W421" s="4" t="str">
        <f t="shared" si="28"/>
        <v/>
      </c>
      <c r="X421" s="4"/>
      <c r="AI421" s="152"/>
      <c r="AJ421" s="153"/>
    </row>
    <row r="422" spans="1:36" s="77" customFormat="1" ht="44.25" customHeight="1" x14ac:dyDescent="0.3">
      <c r="A422" s="4"/>
      <c r="B422" s="1"/>
      <c r="C422" s="57"/>
      <c r="D422" s="58"/>
      <c r="E422" s="139"/>
      <c r="F422" s="162"/>
      <c r="G422" s="177" t="str">
        <f t="shared" si="25"/>
        <v/>
      </c>
      <c r="H422" s="140"/>
      <c r="I422" s="166"/>
      <c r="J422" s="141"/>
      <c r="K422" s="141"/>
      <c r="L422" s="141"/>
      <c r="M422" s="178" t="str">
        <f t="shared" si="26"/>
        <v/>
      </c>
      <c r="N422" s="178" t="str">
        <f t="shared" si="27"/>
        <v/>
      </c>
      <c r="O422" s="143"/>
      <c r="P422" s="140"/>
      <c r="Q422" s="140"/>
      <c r="R422" s="140"/>
      <c r="S422" s="142"/>
      <c r="T422" s="142"/>
      <c r="U422" s="61"/>
      <c r="V422" s="4"/>
      <c r="W422" s="4" t="str">
        <f t="shared" si="28"/>
        <v/>
      </c>
      <c r="X422" s="4"/>
      <c r="AI422" s="152"/>
      <c r="AJ422" s="153"/>
    </row>
    <row r="423" spans="1:36" s="77" customFormat="1" ht="44.25" customHeight="1" x14ac:dyDescent="0.3">
      <c r="A423" s="4"/>
      <c r="B423" s="1"/>
      <c r="C423" s="57"/>
      <c r="D423" s="58"/>
      <c r="E423" s="139"/>
      <c r="F423" s="162"/>
      <c r="G423" s="177" t="str">
        <f t="shared" si="25"/>
        <v/>
      </c>
      <c r="H423" s="140"/>
      <c r="I423" s="166"/>
      <c r="J423" s="141"/>
      <c r="K423" s="141"/>
      <c r="L423" s="141"/>
      <c r="M423" s="178" t="str">
        <f t="shared" si="26"/>
        <v/>
      </c>
      <c r="N423" s="178" t="str">
        <f t="shared" si="27"/>
        <v/>
      </c>
      <c r="O423" s="143"/>
      <c r="P423" s="140"/>
      <c r="Q423" s="140"/>
      <c r="R423" s="140"/>
      <c r="S423" s="142"/>
      <c r="T423" s="142"/>
      <c r="U423" s="61"/>
      <c r="V423" s="4"/>
      <c r="W423" s="4" t="str">
        <f t="shared" si="28"/>
        <v/>
      </c>
      <c r="X423" s="4"/>
      <c r="AI423" s="152"/>
      <c r="AJ423" s="153"/>
    </row>
    <row r="424" spans="1:36" s="77" customFormat="1" ht="44.25" customHeight="1" x14ac:dyDescent="0.3">
      <c r="A424" s="4"/>
      <c r="B424" s="1"/>
      <c r="C424" s="57"/>
      <c r="D424" s="58"/>
      <c r="E424" s="139"/>
      <c r="F424" s="162"/>
      <c r="G424" s="177" t="str">
        <f t="shared" si="25"/>
        <v/>
      </c>
      <c r="H424" s="140"/>
      <c r="I424" s="166"/>
      <c r="J424" s="141"/>
      <c r="K424" s="141"/>
      <c r="L424" s="141"/>
      <c r="M424" s="178" t="str">
        <f t="shared" si="26"/>
        <v/>
      </c>
      <c r="N424" s="178" t="str">
        <f t="shared" si="27"/>
        <v/>
      </c>
      <c r="O424" s="143"/>
      <c r="P424" s="140"/>
      <c r="Q424" s="140"/>
      <c r="R424" s="140"/>
      <c r="S424" s="142"/>
      <c r="T424" s="142"/>
      <c r="U424" s="61"/>
      <c r="V424" s="4"/>
      <c r="W424" s="4" t="str">
        <f t="shared" si="28"/>
        <v/>
      </c>
      <c r="X424" s="4"/>
      <c r="AI424" s="152"/>
      <c r="AJ424" s="153"/>
    </row>
    <row r="425" spans="1:36" s="77" customFormat="1" ht="44.25" customHeight="1" x14ac:dyDescent="0.3">
      <c r="A425" s="4"/>
      <c r="B425" s="1"/>
      <c r="C425" s="57"/>
      <c r="D425" s="58"/>
      <c r="E425" s="139"/>
      <c r="F425" s="162"/>
      <c r="G425" s="177" t="str">
        <f t="shared" si="25"/>
        <v/>
      </c>
      <c r="H425" s="140"/>
      <c r="I425" s="166"/>
      <c r="J425" s="141"/>
      <c r="K425" s="141"/>
      <c r="L425" s="141"/>
      <c r="M425" s="178" t="str">
        <f t="shared" si="26"/>
        <v/>
      </c>
      <c r="N425" s="178" t="str">
        <f t="shared" si="27"/>
        <v/>
      </c>
      <c r="O425" s="143"/>
      <c r="P425" s="140"/>
      <c r="Q425" s="140"/>
      <c r="R425" s="140"/>
      <c r="S425" s="142"/>
      <c r="T425" s="142"/>
      <c r="U425" s="61"/>
      <c r="V425" s="4"/>
      <c r="W425" s="4" t="str">
        <f t="shared" si="28"/>
        <v/>
      </c>
      <c r="X425" s="4"/>
      <c r="AI425" s="152"/>
      <c r="AJ425" s="153"/>
    </row>
    <row r="426" spans="1:36" s="77" customFormat="1" ht="44.25" customHeight="1" x14ac:dyDescent="0.3">
      <c r="A426" s="4"/>
      <c r="B426" s="1"/>
      <c r="C426" s="57"/>
      <c r="D426" s="58"/>
      <c r="E426" s="139"/>
      <c r="F426" s="162"/>
      <c r="G426" s="177" t="str">
        <f t="shared" si="25"/>
        <v/>
      </c>
      <c r="H426" s="140"/>
      <c r="I426" s="166"/>
      <c r="J426" s="141"/>
      <c r="K426" s="141"/>
      <c r="L426" s="141"/>
      <c r="M426" s="178" t="str">
        <f t="shared" si="26"/>
        <v/>
      </c>
      <c r="N426" s="178" t="str">
        <f t="shared" si="27"/>
        <v/>
      </c>
      <c r="O426" s="143"/>
      <c r="P426" s="140"/>
      <c r="Q426" s="140"/>
      <c r="R426" s="140"/>
      <c r="S426" s="142"/>
      <c r="T426" s="142"/>
      <c r="U426" s="61"/>
      <c r="V426" s="4"/>
      <c r="W426" s="4" t="str">
        <f t="shared" si="28"/>
        <v/>
      </c>
      <c r="X426" s="4"/>
      <c r="AI426" s="152"/>
      <c r="AJ426" s="153"/>
    </row>
    <row r="427" spans="1:36" s="77" customFormat="1" ht="44.25" customHeight="1" x14ac:dyDescent="0.3">
      <c r="A427" s="4"/>
      <c r="B427" s="1"/>
      <c r="C427" s="57"/>
      <c r="D427" s="58"/>
      <c r="E427" s="139"/>
      <c r="F427" s="162"/>
      <c r="G427" s="177" t="str">
        <f t="shared" si="25"/>
        <v/>
      </c>
      <c r="H427" s="140"/>
      <c r="I427" s="166"/>
      <c r="J427" s="141"/>
      <c r="K427" s="141"/>
      <c r="L427" s="141"/>
      <c r="M427" s="178" t="str">
        <f t="shared" si="26"/>
        <v/>
      </c>
      <c r="N427" s="178" t="str">
        <f t="shared" si="27"/>
        <v/>
      </c>
      <c r="O427" s="143"/>
      <c r="P427" s="140"/>
      <c r="Q427" s="140"/>
      <c r="R427" s="140"/>
      <c r="S427" s="142"/>
      <c r="T427" s="142"/>
      <c r="U427" s="61"/>
      <c r="V427" s="4"/>
      <c r="W427" s="4" t="str">
        <f t="shared" si="28"/>
        <v/>
      </c>
      <c r="X427" s="4"/>
      <c r="AI427" s="152"/>
      <c r="AJ427" s="153"/>
    </row>
    <row r="428" spans="1:36" s="77" customFormat="1" ht="44.25" customHeight="1" x14ac:dyDescent="0.3">
      <c r="A428" s="4"/>
      <c r="B428" s="1"/>
      <c r="C428" s="57"/>
      <c r="D428" s="58"/>
      <c r="E428" s="139"/>
      <c r="F428" s="162"/>
      <c r="G428" s="177" t="str">
        <f t="shared" si="25"/>
        <v/>
      </c>
      <c r="H428" s="140"/>
      <c r="I428" s="166"/>
      <c r="J428" s="141"/>
      <c r="K428" s="141"/>
      <c r="L428" s="141"/>
      <c r="M428" s="178" t="str">
        <f t="shared" si="26"/>
        <v/>
      </c>
      <c r="N428" s="178" t="str">
        <f t="shared" si="27"/>
        <v/>
      </c>
      <c r="O428" s="143"/>
      <c r="P428" s="140"/>
      <c r="Q428" s="140"/>
      <c r="R428" s="140"/>
      <c r="S428" s="142"/>
      <c r="T428" s="142"/>
      <c r="U428" s="61"/>
      <c r="V428" s="4"/>
      <c r="W428" s="4" t="str">
        <f t="shared" si="28"/>
        <v/>
      </c>
      <c r="X428" s="4"/>
      <c r="AI428" s="152"/>
      <c r="AJ428" s="153"/>
    </row>
    <row r="429" spans="1:36" s="77" customFormat="1" ht="44.25" customHeight="1" x14ac:dyDescent="0.3">
      <c r="A429" s="4"/>
      <c r="B429" s="1"/>
      <c r="C429" s="57"/>
      <c r="D429" s="58"/>
      <c r="E429" s="139"/>
      <c r="F429" s="162"/>
      <c r="G429" s="177" t="str">
        <f t="shared" si="25"/>
        <v/>
      </c>
      <c r="H429" s="140"/>
      <c r="I429" s="166"/>
      <c r="J429" s="141"/>
      <c r="K429" s="141"/>
      <c r="L429" s="141"/>
      <c r="M429" s="178" t="str">
        <f t="shared" si="26"/>
        <v/>
      </c>
      <c r="N429" s="178" t="str">
        <f t="shared" si="27"/>
        <v/>
      </c>
      <c r="O429" s="143"/>
      <c r="P429" s="140"/>
      <c r="Q429" s="140"/>
      <c r="R429" s="140"/>
      <c r="S429" s="142"/>
      <c r="T429" s="142"/>
      <c r="U429" s="61"/>
      <c r="V429" s="4"/>
      <c r="W429" s="4" t="str">
        <f t="shared" si="28"/>
        <v/>
      </c>
      <c r="X429" s="4"/>
      <c r="AI429" s="152"/>
      <c r="AJ429" s="153"/>
    </row>
    <row r="430" spans="1:36" s="77" customFormat="1" ht="44.25" customHeight="1" x14ac:dyDescent="0.3">
      <c r="A430" s="4"/>
      <c r="B430" s="1"/>
      <c r="C430" s="57"/>
      <c r="D430" s="58"/>
      <c r="E430" s="139"/>
      <c r="F430" s="162"/>
      <c r="G430" s="177" t="str">
        <f t="shared" si="25"/>
        <v/>
      </c>
      <c r="H430" s="140"/>
      <c r="I430" s="166"/>
      <c r="J430" s="141"/>
      <c r="K430" s="141"/>
      <c r="L430" s="141"/>
      <c r="M430" s="178" t="str">
        <f t="shared" si="26"/>
        <v/>
      </c>
      <c r="N430" s="178" t="str">
        <f t="shared" si="27"/>
        <v/>
      </c>
      <c r="O430" s="143"/>
      <c r="P430" s="140"/>
      <c r="Q430" s="140"/>
      <c r="R430" s="140"/>
      <c r="S430" s="142"/>
      <c r="T430" s="142"/>
      <c r="U430" s="61"/>
      <c r="V430" s="4"/>
      <c r="W430" s="4" t="str">
        <f t="shared" si="28"/>
        <v/>
      </c>
      <c r="X430" s="4"/>
      <c r="AI430" s="152"/>
      <c r="AJ430" s="153"/>
    </row>
    <row r="431" spans="1:36" s="77" customFormat="1" ht="44.25" customHeight="1" x14ac:dyDescent="0.3">
      <c r="A431" s="4"/>
      <c r="B431" s="1"/>
      <c r="C431" s="57"/>
      <c r="D431" s="58"/>
      <c r="E431" s="139"/>
      <c r="F431" s="162"/>
      <c r="G431" s="177" t="str">
        <f t="shared" si="25"/>
        <v/>
      </c>
      <c r="H431" s="140"/>
      <c r="I431" s="166"/>
      <c r="J431" s="141"/>
      <c r="K431" s="141"/>
      <c r="L431" s="141"/>
      <c r="M431" s="178" t="str">
        <f t="shared" si="26"/>
        <v/>
      </c>
      <c r="N431" s="178" t="str">
        <f t="shared" si="27"/>
        <v/>
      </c>
      <c r="O431" s="143"/>
      <c r="P431" s="140"/>
      <c r="Q431" s="140"/>
      <c r="R431" s="140"/>
      <c r="S431" s="142"/>
      <c r="T431" s="142"/>
      <c r="U431" s="61"/>
      <c r="V431" s="4"/>
      <c r="W431" s="4" t="str">
        <f t="shared" si="28"/>
        <v/>
      </c>
      <c r="X431" s="4"/>
      <c r="AI431" s="152"/>
      <c r="AJ431" s="153"/>
    </row>
    <row r="432" spans="1:36" s="77" customFormat="1" ht="44.25" customHeight="1" x14ac:dyDescent="0.3">
      <c r="A432" s="4"/>
      <c r="B432" s="1"/>
      <c r="C432" s="57"/>
      <c r="D432" s="58"/>
      <c r="E432" s="139"/>
      <c r="F432" s="162"/>
      <c r="G432" s="177" t="str">
        <f t="shared" si="25"/>
        <v/>
      </c>
      <c r="H432" s="140"/>
      <c r="I432" s="166"/>
      <c r="J432" s="141"/>
      <c r="K432" s="141"/>
      <c r="L432" s="141"/>
      <c r="M432" s="178" t="str">
        <f t="shared" si="26"/>
        <v/>
      </c>
      <c r="N432" s="178" t="str">
        <f t="shared" si="27"/>
        <v/>
      </c>
      <c r="O432" s="143"/>
      <c r="P432" s="140"/>
      <c r="Q432" s="140"/>
      <c r="R432" s="140"/>
      <c r="S432" s="142"/>
      <c r="T432" s="142"/>
      <c r="U432" s="61"/>
      <c r="V432" s="4"/>
      <c r="W432" s="4" t="str">
        <f t="shared" si="28"/>
        <v/>
      </c>
      <c r="X432" s="4"/>
      <c r="AI432" s="152"/>
      <c r="AJ432" s="153"/>
    </row>
    <row r="433" spans="1:36" s="77" customFormat="1" ht="44.25" customHeight="1" x14ac:dyDescent="0.3">
      <c r="A433" s="4"/>
      <c r="B433" s="1"/>
      <c r="C433" s="57"/>
      <c r="D433" s="58"/>
      <c r="E433" s="139"/>
      <c r="F433" s="162"/>
      <c r="G433" s="177" t="str">
        <f t="shared" si="25"/>
        <v/>
      </c>
      <c r="H433" s="140"/>
      <c r="I433" s="166"/>
      <c r="J433" s="141"/>
      <c r="K433" s="141"/>
      <c r="L433" s="141"/>
      <c r="M433" s="178" t="str">
        <f t="shared" si="26"/>
        <v/>
      </c>
      <c r="N433" s="178" t="str">
        <f t="shared" si="27"/>
        <v/>
      </c>
      <c r="O433" s="143"/>
      <c r="P433" s="140"/>
      <c r="Q433" s="140"/>
      <c r="R433" s="140"/>
      <c r="S433" s="142"/>
      <c r="T433" s="142"/>
      <c r="U433" s="61"/>
      <c r="V433" s="4"/>
      <c r="W433" s="4" t="str">
        <f t="shared" si="28"/>
        <v/>
      </c>
      <c r="X433" s="4"/>
      <c r="AI433" s="152"/>
      <c r="AJ433" s="153"/>
    </row>
    <row r="434" spans="1:36" s="77" customFormat="1" ht="44.25" customHeight="1" x14ac:dyDescent="0.3">
      <c r="A434" s="4"/>
      <c r="B434" s="1"/>
      <c r="C434" s="57"/>
      <c r="D434" s="58"/>
      <c r="E434" s="139"/>
      <c r="F434" s="162"/>
      <c r="G434" s="177" t="str">
        <f t="shared" si="25"/>
        <v/>
      </c>
      <c r="H434" s="140"/>
      <c r="I434" s="166"/>
      <c r="J434" s="141"/>
      <c r="K434" s="141"/>
      <c r="L434" s="141"/>
      <c r="M434" s="178" t="str">
        <f t="shared" si="26"/>
        <v/>
      </c>
      <c r="N434" s="178" t="str">
        <f t="shared" si="27"/>
        <v/>
      </c>
      <c r="O434" s="143"/>
      <c r="P434" s="140"/>
      <c r="Q434" s="140"/>
      <c r="R434" s="140"/>
      <c r="S434" s="142"/>
      <c r="T434" s="142"/>
      <c r="U434" s="61"/>
      <c r="V434" s="4"/>
      <c r="W434" s="4" t="str">
        <f t="shared" si="28"/>
        <v/>
      </c>
      <c r="X434" s="4"/>
      <c r="AI434" s="152"/>
      <c r="AJ434" s="153"/>
    </row>
    <row r="435" spans="1:36" s="77" customFormat="1" ht="44.25" customHeight="1" x14ac:dyDescent="0.3">
      <c r="A435" s="4"/>
      <c r="B435" s="1"/>
      <c r="C435" s="57"/>
      <c r="D435" s="58"/>
      <c r="E435" s="139"/>
      <c r="F435" s="162"/>
      <c r="G435" s="177" t="str">
        <f t="shared" si="25"/>
        <v/>
      </c>
      <c r="H435" s="140"/>
      <c r="I435" s="166"/>
      <c r="J435" s="141"/>
      <c r="K435" s="141"/>
      <c r="L435" s="141"/>
      <c r="M435" s="178" t="str">
        <f t="shared" si="26"/>
        <v/>
      </c>
      <c r="N435" s="178" t="str">
        <f t="shared" si="27"/>
        <v/>
      </c>
      <c r="O435" s="143"/>
      <c r="P435" s="140"/>
      <c r="Q435" s="140"/>
      <c r="R435" s="140"/>
      <c r="S435" s="142"/>
      <c r="T435" s="142"/>
      <c r="U435" s="61"/>
      <c r="V435" s="4"/>
      <c r="W435" s="4" t="str">
        <f t="shared" si="28"/>
        <v/>
      </c>
      <c r="X435" s="4"/>
      <c r="AI435" s="152"/>
      <c r="AJ435" s="153"/>
    </row>
    <row r="436" spans="1:36" s="77" customFormat="1" ht="44.25" customHeight="1" x14ac:dyDescent="0.3">
      <c r="A436" s="4"/>
      <c r="B436" s="1"/>
      <c r="C436" s="57"/>
      <c r="D436" s="58"/>
      <c r="E436" s="139"/>
      <c r="F436" s="162"/>
      <c r="G436" s="177" t="str">
        <f t="shared" si="25"/>
        <v/>
      </c>
      <c r="H436" s="140"/>
      <c r="I436" s="166"/>
      <c r="J436" s="141"/>
      <c r="K436" s="141"/>
      <c r="L436" s="141"/>
      <c r="M436" s="178" t="str">
        <f t="shared" si="26"/>
        <v/>
      </c>
      <c r="N436" s="178" t="str">
        <f t="shared" si="27"/>
        <v/>
      </c>
      <c r="O436" s="143"/>
      <c r="P436" s="140"/>
      <c r="Q436" s="140"/>
      <c r="R436" s="140"/>
      <c r="S436" s="142"/>
      <c r="T436" s="142"/>
      <c r="U436" s="61"/>
      <c r="V436" s="4"/>
      <c r="W436" s="4" t="str">
        <f t="shared" si="28"/>
        <v/>
      </c>
      <c r="X436" s="4"/>
      <c r="AI436" s="152"/>
      <c r="AJ436" s="153"/>
    </row>
    <row r="437" spans="1:36" s="77" customFormat="1" ht="44.25" customHeight="1" x14ac:dyDescent="0.3">
      <c r="A437" s="4"/>
      <c r="B437" s="1"/>
      <c r="C437" s="57"/>
      <c r="D437" s="58"/>
      <c r="E437" s="139"/>
      <c r="F437" s="162"/>
      <c r="G437" s="177" t="str">
        <f t="shared" si="25"/>
        <v/>
      </c>
      <c r="H437" s="140"/>
      <c r="I437" s="166"/>
      <c r="J437" s="141"/>
      <c r="K437" s="141"/>
      <c r="L437" s="141"/>
      <c r="M437" s="178" t="str">
        <f t="shared" si="26"/>
        <v/>
      </c>
      <c r="N437" s="178" t="str">
        <f t="shared" si="27"/>
        <v/>
      </c>
      <c r="O437" s="143"/>
      <c r="P437" s="140"/>
      <c r="Q437" s="140"/>
      <c r="R437" s="140"/>
      <c r="S437" s="142"/>
      <c r="T437" s="142"/>
      <c r="U437" s="61"/>
      <c r="V437" s="4"/>
      <c r="W437" s="4" t="str">
        <f t="shared" si="28"/>
        <v/>
      </c>
      <c r="X437" s="4"/>
      <c r="AI437" s="152"/>
      <c r="AJ437" s="153"/>
    </row>
    <row r="438" spans="1:36" s="77" customFormat="1" ht="44.25" customHeight="1" x14ac:dyDescent="0.3">
      <c r="A438" s="4"/>
      <c r="B438" s="1"/>
      <c r="C438" s="57"/>
      <c r="D438" s="58"/>
      <c r="E438" s="139"/>
      <c r="F438" s="162"/>
      <c r="G438" s="177" t="str">
        <f t="shared" si="25"/>
        <v/>
      </c>
      <c r="H438" s="140"/>
      <c r="I438" s="166"/>
      <c r="J438" s="141"/>
      <c r="K438" s="141"/>
      <c r="L438" s="141"/>
      <c r="M438" s="178" t="str">
        <f t="shared" si="26"/>
        <v/>
      </c>
      <c r="N438" s="178" t="str">
        <f t="shared" si="27"/>
        <v/>
      </c>
      <c r="O438" s="143"/>
      <c r="P438" s="140"/>
      <c r="Q438" s="140"/>
      <c r="R438" s="140"/>
      <c r="S438" s="142"/>
      <c r="T438" s="142"/>
      <c r="U438" s="61"/>
      <c r="V438" s="4"/>
      <c r="W438" s="4" t="str">
        <f t="shared" si="28"/>
        <v/>
      </c>
      <c r="X438" s="4"/>
      <c r="AI438" s="152"/>
      <c r="AJ438" s="153"/>
    </row>
    <row r="439" spans="1:36" s="77" customFormat="1" ht="44.25" customHeight="1" x14ac:dyDescent="0.3">
      <c r="A439" s="4"/>
      <c r="B439" s="1"/>
      <c r="C439" s="57"/>
      <c r="D439" s="58"/>
      <c r="E439" s="139"/>
      <c r="F439" s="162"/>
      <c r="G439" s="177" t="str">
        <f t="shared" si="25"/>
        <v/>
      </c>
      <c r="H439" s="140"/>
      <c r="I439" s="166"/>
      <c r="J439" s="141"/>
      <c r="K439" s="141"/>
      <c r="L439" s="141"/>
      <c r="M439" s="178" t="str">
        <f t="shared" si="26"/>
        <v/>
      </c>
      <c r="N439" s="178" t="str">
        <f t="shared" si="27"/>
        <v/>
      </c>
      <c r="O439" s="143"/>
      <c r="P439" s="140"/>
      <c r="Q439" s="140"/>
      <c r="R439" s="140"/>
      <c r="S439" s="142"/>
      <c r="T439" s="142"/>
      <c r="U439" s="61"/>
      <c r="V439" s="4"/>
      <c r="W439" s="4" t="str">
        <f t="shared" si="28"/>
        <v/>
      </c>
      <c r="X439" s="4"/>
      <c r="AI439" s="152"/>
      <c r="AJ439" s="153"/>
    </row>
    <row r="440" spans="1:36" s="77" customFormat="1" ht="44.25" customHeight="1" x14ac:dyDescent="0.3">
      <c r="A440" s="4"/>
      <c r="B440" s="1"/>
      <c r="C440" s="57"/>
      <c r="D440" s="58"/>
      <c r="E440" s="139"/>
      <c r="F440" s="162"/>
      <c r="G440" s="177" t="str">
        <f t="shared" si="25"/>
        <v/>
      </c>
      <c r="H440" s="140"/>
      <c r="I440" s="166"/>
      <c r="J440" s="141"/>
      <c r="K440" s="141"/>
      <c r="L440" s="141"/>
      <c r="M440" s="178" t="str">
        <f t="shared" si="26"/>
        <v/>
      </c>
      <c r="N440" s="178" t="str">
        <f t="shared" si="27"/>
        <v/>
      </c>
      <c r="O440" s="143"/>
      <c r="P440" s="140"/>
      <c r="Q440" s="140"/>
      <c r="R440" s="140"/>
      <c r="S440" s="142"/>
      <c r="T440" s="142"/>
      <c r="U440" s="61"/>
      <c r="V440" s="4"/>
      <c r="W440" s="4" t="str">
        <f t="shared" si="28"/>
        <v/>
      </c>
      <c r="X440" s="4"/>
      <c r="AI440" s="152"/>
      <c r="AJ440" s="153"/>
    </row>
    <row r="441" spans="1:36" s="77" customFormat="1" ht="44.25" customHeight="1" x14ac:dyDescent="0.3">
      <c r="A441" s="4"/>
      <c r="B441" s="1"/>
      <c r="C441" s="57"/>
      <c r="D441" s="58"/>
      <c r="E441" s="139"/>
      <c r="F441" s="162"/>
      <c r="G441" s="177" t="str">
        <f t="shared" si="25"/>
        <v/>
      </c>
      <c r="H441" s="140"/>
      <c r="I441" s="166"/>
      <c r="J441" s="141"/>
      <c r="K441" s="141"/>
      <c r="L441" s="141"/>
      <c r="M441" s="178" t="str">
        <f t="shared" si="26"/>
        <v/>
      </c>
      <c r="N441" s="178" t="str">
        <f t="shared" si="27"/>
        <v/>
      </c>
      <c r="O441" s="143"/>
      <c r="P441" s="140"/>
      <c r="Q441" s="140"/>
      <c r="R441" s="140"/>
      <c r="S441" s="142"/>
      <c r="T441" s="142"/>
      <c r="U441" s="61"/>
      <c r="V441" s="4"/>
      <c r="W441" s="4" t="str">
        <f t="shared" si="28"/>
        <v/>
      </c>
      <c r="X441" s="4"/>
      <c r="AI441" s="152"/>
      <c r="AJ441" s="153"/>
    </row>
    <row r="442" spans="1:36" s="77" customFormat="1" ht="44.25" customHeight="1" x14ac:dyDescent="0.3">
      <c r="A442" s="4"/>
      <c r="B442" s="1"/>
      <c r="C442" s="57"/>
      <c r="D442" s="58"/>
      <c r="E442" s="139"/>
      <c r="F442" s="162"/>
      <c r="G442" s="177" t="str">
        <f t="shared" si="25"/>
        <v/>
      </c>
      <c r="H442" s="140"/>
      <c r="I442" s="166"/>
      <c r="J442" s="141"/>
      <c r="K442" s="141"/>
      <c r="L442" s="141"/>
      <c r="M442" s="178" t="str">
        <f t="shared" si="26"/>
        <v/>
      </c>
      <c r="N442" s="178" t="str">
        <f t="shared" si="27"/>
        <v/>
      </c>
      <c r="O442" s="143"/>
      <c r="P442" s="140"/>
      <c r="Q442" s="140"/>
      <c r="R442" s="140"/>
      <c r="S442" s="142"/>
      <c r="T442" s="142"/>
      <c r="U442" s="61"/>
      <c r="V442" s="4"/>
      <c r="W442" s="4" t="str">
        <f t="shared" si="28"/>
        <v/>
      </c>
      <c r="X442" s="4"/>
      <c r="AI442" s="152"/>
      <c r="AJ442" s="153"/>
    </row>
    <row r="443" spans="1:36" s="77" customFormat="1" ht="44.25" customHeight="1" x14ac:dyDescent="0.3">
      <c r="A443" s="4"/>
      <c r="B443" s="1"/>
      <c r="C443" s="57"/>
      <c r="D443" s="58"/>
      <c r="E443" s="139"/>
      <c r="F443" s="162"/>
      <c r="G443" s="177" t="str">
        <f t="shared" si="25"/>
        <v/>
      </c>
      <c r="H443" s="140"/>
      <c r="I443" s="166"/>
      <c r="J443" s="141"/>
      <c r="K443" s="141"/>
      <c r="L443" s="141"/>
      <c r="M443" s="178" t="str">
        <f t="shared" si="26"/>
        <v/>
      </c>
      <c r="N443" s="178" t="str">
        <f t="shared" si="27"/>
        <v/>
      </c>
      <c r="O443" s="143"/>
      <c r="P443" s="140"/>
      <c r="Q443" s="140"/>
      <c r="R443" s="140"/>
      <c r="S443" s="142"/>
      <c r="T443" s="142"/>
      <c r="U443" s="61"/>
      <c r="V443" s="4"/>
      <c r="W443" s="4" t="str">
        <f t="shared" si="28"/>
        <v/>
      </c>
      <c r="X443" s="4"/>
      <c r="AI443" s="152"/>
      <c r="AJ443" s="153"/>
    </row>
    <row r="444" spans="1:36" s="77" customFormat="1" ht="44.25" customHeight="1" x14ac:dyDescent="0.3">
      <c r="A444" s="4"/>
      <c r="B444" s="1"/>
      <c r="C444" s="57"/>
      <c r="D444" s="58"/>
      <c r="E444" s="139"/>
      <c r="F444" s="162"/>
      <c r="G444" s="177" t="str">
        <f t="shared" si="25"/>
        <v/>
      </c>
      <c r="H444" s="140"/>
      <c r="I444" s="166"/>
      <c r="J444" s="141"/>
      <c r="K444" s="141"/>
      <c r="L444" s="141"/>
      <c r="M444" s="178" t="str">
        <f t="shared" si="26"/>
        <v/>
      </c>
      <c r="N444" s="178" t="str">
        <f t="shared" si="27"/>
        <v/>
      </c>
      <c r="O444" s="143"/>
      <c r="P444" s="140"/>
      <c r="Q444" s="140"/>
      <c r="R444" s="140"/>
      <c r="S444" s="142"/>
      <c r="T444" s="142"/>
      <c r="U444" s="61"/>
      <c r="V444" s="4"/>
      <c r="W444" s="4" t="str">
        <f t="shared" si="28"/>
        <v/>
      </c>
      <c r="X444" s="4"/>
      <c r="AI444" s="152"/>
      <c r="AJ444" s="153"/>
    </row>
    <row r="445" spans="1:36" s="77" customFormat="1" ht="44.25" customHeight="1" x14ac:dyDescent="0.3">
      <c r="A445" s="4"/>
      <c r="B445" s="1"/>
      <c r="C445" s="57"/>
      <c r="D445" s="58"/>
      <c r="E445" s="139"/>
      <c r="F445" s="162"/>
      <c r="G445" s="177" t="str">
        <f t="shared" si="25"/>
        <v/>
      </c>
      <c r="H445" s="140"/>
      <c r="I445" s="166"/>
      <c r="J445" s="141"/>
      <c r="K445" s="141"/>
      <c r="L445" s="141"/>
      <c r="M445" s="178" t="str">
        <f t="shared" si="26"/>
        <v/>
      </c>
      <c r="N445" s="178" t="str">
        <f t="shared" si="27"/>
        <v/>
      </c>
      <c r="O445" s="143"/>
      <c r="P445" s="140"/>
      <c r="Q445" s="140"/>
      <c r="R445" s="140"/>
      <c r="S445" s="142"/>
      <c r="T445" s="142"/>
      <c r="U445" s="61"/>
      <c r="V445" s="4"/>
      <c r="W445" s="4" t="str">
        <f t="shared" si="28"/>
        <v/>
      </c>
      <c r="X445" s="4"/>
      <c r="AI445" s="152"/>
      <c r="AJ445" s="153"/>
    </row>
    <row r="446" spans="1:36" s="77" customFormat="1" ht="44.25" customHeight="1" x14ac:dyDescent="0.3">
      <c r="A446" s="4"/>
      <c r="B446" s="1"/>
      <c r="C446" s="57"/>
      <c r="D446" s="58"/>
      <c r="E446" s="139"/>
      <c r="F446" s="162"/>
      <c r="G446" s="177" t="str">
        <f t="shared" si="25"/>
        <v/>
      </c>
      <c r="H446" s="140"/>
      <c r="I446" s="166"/>
      <c r="J446" s="141"/>
      <c r="K446" s="141"/>
      <c r="L446" s="141"/>
      <c r="M446" s="178" t="str">
        <f t="shared" si="26"/>
        <v/>
      </c>
      <c r="N446" s="178" t="str">
        <f t="shared" si="27"/>
        <v/>
      </c>
      <c r="O446" s="143"/>
      <c r="P446" s="140"/>
      <c r="Q446" s="140"/>
      <c r="R446" s="140"/>
      <c r="S446" s="142"/>
      <c r="T446" s="142"/>
      <c r="U446" s="61"/>
      <c r="V446" s="4"/>
      <c r="W446" s="4" t="str">
        <f t="shared" si="28"/>
        <v/>
      </c>
      <c r="X446" s="4"/>
      <c r="AI446" s="152"/>
      <c r="AJ446" s="153"/>
    </row>
    <row r="447" spans="1:36" s="77" customFormat="1" ht="44.25" customHeight="1" x14ac:dyDescent="0.3">
      <c r="A447" s="4"/>
      <c r="B447" s="1"/>
      <c r="C447" s="57"/>
      <c r="D447" s="58"/>
      <c r="E447" s="139"/>
      <c r="F447" s="162"/>
      <c r="G447" s="177" t="str">
        <f t="shared" si="25"/>
        <v/>
      </c>
      <c r="H447" s="140"/>
      <c r="I447" s="166"/>
      <c r="J447" s="141"/>
      <c r="K447" s="141"/>
      <c r="L447" s="141"/>
      <c r="M447" s="178" t="str">
        <f t="shared" si="26"/>
        <v/>
      </c>
      <c r="N447" s="178" t="str">
        <f t="shared" si="27"/>
        <v/>
      </c>
      <c r="O447" s="143"/>
      <c r="P447" s="140"/>
      <c r="Q447" s="140"/>
      <c r="R447" s="140"/>
      <c r="S447" s="142"/>
      <c r="T447" s="142"/>
      <c r="U447" s="61"/>
      <c r="V447" s="4"/>
      <c r="W447" s="4" t="str">
        <f t="shared" si="28"/>
        <v/>
      </c>
      <c r="X447" s="4"/>
      <c r="AI447" s="152"/>
      <c r="AJ447" s="153"/>
    </row>
    <row r="448" spans="1:36" s="77" customFormat="1" ht="44.25" customHeight="1" x14ac:dyDescent="0.3">
      <c r="A448" s="4"/>
      <c r="B448" s="1"/>
      <c r="C448" s="57"/>
      <c r="D448" s="58"/>
      <c r="E448" s="139"/>
      <c r="F448" s="162"/>
      <c r="G448" s="177" t="str">
        <f t="shared" si="25"/>
        <v/>
      </c>
      <c r="H448" s="140"/>
      <c r="I448" s="166"/>
      <c r="J448" s="141"/>
      <c r="K448" s="141"/>
      <c r="L448" s="141"/>
      <c r="M448" s="178" t="str">
        <f t="shared" si="26"/>
        <v/>
      </c>
      <c r="N448" s="178" t="str">
        <f t="shared" si="27"/>
        <v/>
      </c>
      <c r="O448" s="143"/>
      <c r="P448" s="140"/>
      <c r="Q448" s="140"/>
      <c r="R448" s="140"/>
      <c r="S448" s="142"/>
      <c r="T448" s="142"/>
      <c r="U448" s="61"/>
      <c r="V448" s="4"/>
      <c r="W448" s="4" t="str">
        <f t="shared" si="28"/>
        <v/>
      </c>
      <c r="X448" s="4"/>
      <c r="AI448" s="152"/>
      <c r="AJ448" s="153"/>
    </row>
    <row r="449" spans="1:36" s="77" customFormat="1" ht="44.25" customHeight="1" x14ac:dyDescent="0.3">
      <c r="A449" s="4"/>
      <c r="B449" s="1"/>
      <c r="C449" s="57"/>
      <c r="D449" s="58"/>
      <c r="E449" s="139"/>
      <c r="F449" s="162"/>
      <c r="G449" s="177" t="str">
        <f t="shared" si="25"/>
        <v/>
      </c>
      <c r="H449" s="140"/>
      <c r="I449" s="166"/>
      <c r="J449" s="141"/>
      <c r="K449" s="141"/>
      <c r="L449" s="141"/>
      <c r="M449" s="178" t="str">
        <f t="shared" si="26"/>
        <v/>
      </c>
      <c r="N449" s="178" t="str">
        <f t="shared" si="27"/>
        <v/>
      </c>
      <c r="O449" s="143"/>
      <c r="P449" s="140"/>
      <c r="Q449" s="140"/>
      <c r="R449" s="140"/>
      <c r="S449" s="142"/>
      <c r="T449" s="142"/>
      <c r="U449" s="61"/>
      <c r="V449" s="4"/>
      <c r="W449" s="4" t="str">
        <f t="shared" si="28"/>
        <v/>
      </c>
      <c r="X449" s="4"/>
      <c r="AI449" s="152"/>
      <c r="AJ449" s="153"/>
    </row>
    <row r="450" spans="1:36" s="77" customFormat="1" ht="44.25" customHeight="1" x14ac:dyDescent="0.3">
      <c r="A450" s="4"/>
      <c r="B450" s="1"/>
      <c r="C450" s="57"/>
      <c r="D450" s="58"/>
      <c r="E450" s="139"/>
      <c r="F450" s="162"/>
      <c r="G450" s="177" t="str">
        <f t="shared" si="25"/>
        <v/>
      </c>
      <c r="H450" s="140"/>
      <c r="I450" s="166"/>
      <c r="J450" s="141"/>
      <c r="K450" s="141"/>
      <c r="L450" s="141"/>
      <c r="M450" s="178" t="str">
        <f t="shared" si="26"/>
        <v/>
      </c>
      <c r="N450" s="178" t="str">
        <f t="shared" si="27"/>
        <v/>
      </c>
      <c r="O450" s="143"/>
      <c r="P450" s="140"/>
      <c r="Q450" s="140"/>
      <c r="R450" s="140"/>
      <c r="S450" s="142"/>
      <c r="T450" s="142"/>
      <c r="U450" s="61"/>
      <c r="V450" s="4"/>
      <c r="W450" s="4" t="str">
        <f t="shared" si="28"/>
        <v/>
      </c>
      <c r="X450" s="4"/>
      <c r="AI450" s="152"/>
      <c r="AJ450" s="153"/>
    </row>
    <row r="451" spans="1:36" s="77" customFormat="1" ht="44.25" customHeight="1" x14ac:dyDescent="0.3">
      <c r="A451" s="4"/>
      <c r="B451" s="1"/>
      <c r="C451" s="57"/>
      <c r="D451" s="58"/>
      <c r="E451" s="139"/>
      <c r="F451" s="162"/>
      <c r="G451" s="177" t="str">
        <f t="shared" si="25"/>
        <v/>
      </c>
      <c r="H451" s="140"/>
      <c r="I451" s="166"/>
      <c r="J451" s="141"/>
      <c r="K451" s="141"/>
      <c r="L451" s="141"/>
      <c r="M451" s="178" t="str">
        <f t="shared" si="26"/>
        <v/>
      </c>
      <c r="N451" s="178" t="str">
        <f t="shared" si="27"/>
        <v/>
      </c>
      <c r="O451" s="143"/>
      <c r="P451" s="140"/>
      <c r="Q451" s="140"/>
      <c r="R451" s="140"/>
      <c r="S451" s="142"/>
      <c r="T451" s="142"/>
      <c r="U451" s="61"/>
      <c r="V451" s="4"/>
      <c r="W451" s="4" t="str">
        <f t="shared" si="28"/>
        <v/>
      </c>
      <c r="X451" s="4"/>
      <c r="AI451" s="152"/>
      <c r="AJ451" s="153"/>
    </row>
    <row r="452" spans="1:36" s="77" customFormat="1" ht="44.25" customHeight="1" x14ac:dyDescent="0.3">
      <c r="A452" s="4"/>
      <c r="B452" s="1"/>
      <c r="C452" s="57"/>
      <c r="D452" s="58"/>
      <c r="E452" s="139"/>
      <c r="F452" s="162"/>
      <c r="G452" s="177" t="str">
        <f t="shared" si="25"/>
        <v/>
      </c>
      <c r="H452" s="140"/>
      <c r="I452" s="166"/>
      <c r="J452" s="141"/>
      <c r="K452" s="141"/>
      <c r="L452" s="141"/>
      <c r="M452" s="178" t="str">
        <f t="shared" si="26"/>
        <v/>
      </c>
      <c r="N452" s="178" t="str">
        <f t="shared" si="27"/>
        <v/>
      </c>
      <c r="O452" s="143"/>
      <c r="P452" s="140"/>
      <c r="Q452" s="140"/>
      <c r="R452" s="140"/>
      <c r="S452" s="142"/>
      <c r="T452" s="142"/>
      <c r="U452" s="61"/>
      <c r="V452" s="4"/>
      <c r="W452" s="4" t="str">
        <f t="shared" si="28"/>
        <v/>
      </c>
      <c r="X452" s="4"/>
      <c r="AI452" s="152"/>
      <c r="AJ452" s="153"/>
    </row>
    <row r="453" spans="1:36" s="77" customFormat="1" ht="44.25" customHeight="1" x14ac:dyDescent="0.3">
      <c r="A453" s="4"/>
      <c r="B453" s="1"/>
      <c r="C453" s="57"/>
      <c r="D453" s="58"/>
      <c r="E453" s="139"/>
      <c r="F453" s="162"/>
      <c r="G453" s="177" t="str">
        <f t="shared" si="25"/>
        <v/>
      </c>
      <c r="H453" s="140"/>
      <c r="I453" s="166"/>
      <c r="J453" s="141"/>
      <c r="K453" s="141"/>
      <c r="L453" s="141"/>
      <c r="M453" s="178" t="str">
        <f t="shared" si="26"/>
        <v/>
      </c>
      <c r="N453" s="178" t="str">
        <f t="shared" si="27"/>
        <v/>
      </c>
      <c r="O453" s="143"/>
      <c r="P453" s="140"/>
      <c r="Q453" s="140"/>
      <c r="R453" s="140"/>
      <c r="S453" s="142"/>
      <c r="T453" s="142"/>
      <c r="U453" s="61"/>
      <c r="V453" s="4"/>
      <c r="W453" s="4" t="str">
        <f t="shared" si="28"/>
        <v/>
      </c>
      <c r="X453" s="4"/>
      <c r="AI453" s="152"/>
      <c r="AJ453" s="153"/>
    </row>
    <row r="454" spans="1:36" s="77" customFormat="1" ht="44.25" customHeight="1" x14ac:dyDescent="0.3">
      <c r="A454" s="4"/>
      <c r="B454" s="1"/>
      <c r="C454" s="57"/>
      <c r="D454" s="58"/>
      <c r="E454" s="139"/>
      <c r="F454" s="162"/>
      <c r="G454" s="177" t="str">
        <f t="shared" si="25"/>
        <v/>
      </c>
      <c r="H454" s="140"/>
      <c r="I454" s="166"/>
      <c r="J454" s="141"/>
      <c r="K454" s="141"/>
      <c r="L454" s="141"/>
      <c r="M454" s="178" t="str">
        <f t="shared" si="26"/>
        <v/>
      </c>
      <c r="N454" s="178" t="str">
        <f t="shared" si="27"/>
        <v/>
      </c>
      <c r="O454" s="143"/>
      <c r="P454" s="140"/>
      <c r="Q454" s="140"/>
      <c r="R454" s="140"/>
      <c r="S454" s="142"/>
      <c r="T454" s="142"/>
      <c r="U454" s="61"/>
      <c r="V454" s="4"/>
      <c r="W454" s="4" t="str">
        <f t="shared" si="28"/>
        <v/>
      </c>
      <c r="X454" s="4"/>
      <c r="AI454" s="152"/>
      <c r="AJ454" s="153"/>
    </row>
    <row r="455" spans="1:36" s="77" customFormat="1" ht="44.25" customHeight="1" x14ac:dyDescent="0.3">
      <c r="A455" s="4"/>
      <c r="B455" s="1"/>
      <c r="C455" s="57"/>
      <c r="D455" s="58"/>
      <c r="E455" s="139"/>
      <c r="F455" s="162"/>
      <c r="G455" s="177" t="str">
        <f t="shared" si="25"/>
        <v/>
      </c>
      <c r="H455" s="140"/>
      <c r="I455" s="166"/>
      <c r="J455" s="141"/>
      <c r="K455" s="141"/>
      <c r="L455" s="141"/>
      <c r="M455" s="178" t="str">
        <f t="shared" si="26"/>
        <v/>
      </c>
      <c r="N455" s="178" t="str">
        <f t="shared" si="27"/>
        <v/>
      </c>
      <c r="O455" s="143"/>
      <c r="P455" s="140"/>
      <c r="Q455" s="140"/>
      <c r="R455" s="140"/>
      <c r="S455" s="142"/>
      <c r="T455" s="142"/>
      <c r="U455" s="61"/>
      <c r="V455" s="4"/>
      <c r="W455" s="4" t="str">
        <f t="shared" si="28"/>
        <v/>
      </c>
      <c r="X455" s="4"/>
      <c r="AI455" s="152"/>
      <c r="AJ455" s="153"/>
    </row>
    <row r="456" spans="1:36" s="77" customFormat="1" ht="44.25" customHeight="1" x14ac:dyDescent="0.3">
      <c r="A456" s="4"/>
      <c r="B456" s="1"/>
      <c r="C456" s="57"/>
      <c r="D456" s="58"/>
      <c r="E456" s="139"/>
      <c r="F456" s="162"/>
      <c r="G456" s="177" t="str">
        <f t="shared" si="25"/>
        <v/>
      </c>
      <c r="H456" s="140"/>
      <c r="I456" s="166"/>
      <c r="J456" s="141"/>
      <c r="K456" s="141"/>
      <c r="L456" s="141"/>
      <c r="M456" s="178" t="str">
        <f t="shared" si="26"/>
        <v/>
      </c>
      <c r="N456" s="178" t="str">
        <f t="shared" si="27"/>
        <v/>
      </c>
      <c r="O456" s="143"/>
      <c r="P456" s="140"/>
      <c r="Q456" s="140"/>
      <c r="R456" s="140"/>
      <c r="S456" s="142"/>
      <c r="T456" s="142"/>
      <c r="U456" s="61"/>
      <c r="V456" s="4"/>
      <c r="W456" s="4" t="str">
        <f t="shared" si="28"/>
        <v/>
      </c>
      <c r="X456" s="4"/>
      <c r="AI456" s="152"/>
      <c r="AJ456" s="153"/>
    </row>
    <row r="457" spans="1:36" s="77" customFormat="1" ht="44.25" customHeight="1" x14ac:dyDescent="0.3">
      <c r="A457" s="4"/>
      <c r="B457" s="1"/>
      <c r="C457" s="57"/>
      <c r="D457" s="58"/>
      <c r="E457" s="139"/>
      <c r="F457" s="162"/>
      <c r="G457" s="177" t="str">
        <f t="shared" si="25"/>
        <v/>
      </c>
      <c r="H457" s="140"/>
      <c r="I457" s="166"/>
      <c r="J457" s="141"/>
      <c r="K457" s="141"/>
      <c r="L457" s="141"/>
      <c r="M457" s="178" t="str">
        <f t="shared" si="26"/>
        <v/>
      </c>
      <c r="N457" s="178" t="str">
        <f t="shared" si="27"/>
        <v/>
      </c>
      <c r="O457" s="143"/>
      <c r="P457" s="140"/>
      <c r="Q457" s="140"/>
      <c r="R457" s="140"/>
      <c r="S457" s="142"/>
      <c r="T457" s="142"/>
      <c r="U457" s="61"/>
      <c r="V457" s="4"/>
      <c r="W457" s="4" t="str">
        <f t="shared" si="28"/>
        <v/>
      </c>
      <c r="X457" s="4"/>
      <c r="AI457" s="152"/>
      <c r="AJ457" s="153"/>
    </row>
    <row r="458" spans="1:36" s="77" customFormat="1" ht="44.25" customHeight="1" x14ac:dyDescent="0.3">
      <c r="A458" s="4"/>
      <c r="B458" s="1"/>
      <c r="C458" s="57"/>
      <c r="D458" s="58"/>
      <c r="E458" s="139"/>
      <c r="F458" s="162"/>
      <c r="G458" s="177" t="str">
        <f t="shared" si="25"/>
        <v/>
      </c>
      <c r="H458" s="140"/>
      <c r="I458" s="166"/>
      <c r="J458" s="141"/>
      <c r="K458" s="141"/>
      <c r="L458" s="141"/>
      <c r="M458" s="178" t="str">
        <f t="shared" si="26"/>
        <v/>
      </c>
      <c r="N458" s="178" t="str">
        <f t="shared" si="27"/>
        <v/>
      </c>
      <c r="O458" s="143"/>
      <c r="P458" s="140"/>
      <c r="Q458" s="140"/>
      <c r="R458" s="140"/>
      <c r="S458" s="142"/>
      <c r="T458" s="142"/>
      <c r="U458" s="61"/>
      <c r="V458" s="4"/>
      <c r="W458" s="4" t="str">
        <f t="shared" si="28"/>
        <v/>
      </c>
      <c r="X458" s="4"/>
      <c r="AI458" s="152"/>
      <c r="AJ458" s="153"/>
    </row>
    <row r="459" spans="1:36" s="77" customFormat="1" ht="44.25" customHeight="1" x14ac:dyDescent="0.3">
      <c r="A459" s="4"/>
      <c r="B459" s="1"/>
      <c r="C459" s="57"/>
      <c r="D459" s="58"/>
      <c r="E459" s="139"/>
      <c r="F459" s="162"/>
      <c r="G459" s="177" t="str">
        <f t="shared" si="25"/>
        <v/>
      </c>
      <c r="H459" s="140"/>
      <c r="I459" s="166"/>
      <c r="J459" s="141"/>
      <c r="K459" s="141"/>
      <c r="L459" s="141"/>
      <c r="M459" s="178" t="str">
        <f t="shared" si="26"/>
        <v/>
      </c>
      <c r="N459" s="178" t="str">
        <f t="shared" si="27"/>
        <v/>
      </c>
      <c r="O459" s="143"/>
      <c r="P459" s="140"/>
      <c r="Q459" s="140"/>
      <c r="R459" s="140"/>
      <c r="S459" s="142"/>
      <c r="T459" s="142"/>
      <c r="U459" s="61"/>
      <c r="V459" s="4"/>
      <c r="W459" s="4" t="str">
        <f t="shared" si="28"/>
        <v/>
      </c>
      <c r="X459" s="4"/>
      <c r="AI459" s="152"/>
      <c r="AJ459" s="153"/>
    </row>
    <row r="460" spans="1:36" s="77" customFormat="1" ht="44.25" customHeight="1" x14ac:dyDescent="0.3">
      <c r="A460" s="4"/>
      <c r="B460" s="1"/>
      <c r="C460" s="57"/>
      <c r="D460" s="58"/>
      <c r="E460" s="139"/>
      <c r="F460" s="162"/>
      <c r="G460" s="177" t="str">
        <f t="shared" si="25"/>
        <v/>
      </c>
      <c r="H460" s="140"/>
      <c r="I460" s="166"/>
      <c r="J460" s="141"/>
      <c r="K460" s="141"/>
      <c r="L460" s="141"/>
      <c r="M460" s="178" t="str">
        <f t="shared" si="26"/>
        <v/>
      </c>
      <c r="N460" s="178" t="str">
        <f t="shared" si="27"/>
        <v/>
      </c>
      <c r="O460" s="143"/>
      <c r="P460" s="140"/>
      <c r="Q460" s="140"/>
      <c r="R460" s="140"/>
      <c r="S460" s="142"/>
      <c r="T460" s="142"/>
      <c r="U460" s="61"/>
      <c r="V460" s="4"/>
      <c r="W460" s="4" t="str">
        <f t="shared" si="28"/>
        <v/>
      </c>
      <c r="X460" s="4"/>
      <c r="AI460" s="152"/>
      <c r="AJ460" s="153"/>
    </row>
    <row r="461" spans="1:36" s="77" customFormat="1" ht="44.25" customHeight="1" x14ac:dyDescent="0.3">
      <c r="A461" s="4"/>
      <c r="B461" s="1"/>
      <c r="C461" s="57"/>
      <c r="D461" s="58"/>
      <c r="E461" s="139"/>
      <c r="F461" s="162"/>
      <c r="G461" s="177" t="str">
        <f t="shared" si="25"/>
        <v/>
      </c>
      <c r="H461" s="140"/>
      <c r="I461" s="166"/>
      <c r="J461" s="141"/>
      <c r="K461" s="141"/>
      <c r="L461" s="141"/>
      <c r="M461" s="178" t="str">
        <f t="shared" si="26"/>
        <v/>
      </c>
      <c r="N461" s="178" t="str">
        <f t="shared" si="27"/>
        <v/>
      </c>
      <c r="O461" s="143"/>
      <c r="P461" s="140"/>
      <c r="Q461" s="140"/>
      <c r="R461" s="140"/>
      <c r="S461" s="142"/>
      <c r="T461" s="142"/>
      <c r="U461" s="61"/>
      <c r="V461" s="4"/>
      <c r="W461" s="4" t="str">
        <f t="shared" si="28"/>
        <v/>
      </c>
      <c r="X461" s="4"/>
      <c r="AI461" s="152"/>
      <c r="AJ461" s="153"/>
    </row>
    <row r="462" spans="1:36" s="77" customFormat="1" ht="44.25" customHeight="1" x14ac:dyDescent="0.3">
      <c r="A462" s="4"/>
      <c r="B462" s="1"/>
      <c r="C462" s="57"/>
      <c r="D462" s="58"/>
      <c r="E462" s="139"/>
      <c r="F462" s="162"/>
      <c r="G462" s="177" t="str">
        <f t="shared" si="25"/>
        <v/>
      </c>
      <c r="H462" s="140"/>
      <c r="I462" s="166"/>
      <c r="J462" s="141"/>
      <c r="K462" s="141"/>
      <c r="L462" s="141"/>
      <c r="M462" s="178" t="str">
        <f t="shared" si="26"/>
        <v/>
      </c>
      <c r="N462" s="178" t="str">
        <f t="shared" si="27"/>
        <v/>
      </c>
      <c r="O462" s="143"/>
      <c r="P462" s="140"/>
      <c r="Q462" s="140"/>
      <c r="R462" s="140"/>
      <c r="S462" s="142"/>
      <c r="T462" s="142"/>
      <c r="U462" s="61"/>
      <c r="V462" s="4"/>
      <c r="W462" s="4" t="str">
        <f t="shared" si="28"/>
        <v/>
      </c>
      <c r="X462" s="4"/>
      <c r="AI462" s="152"/>
      <c r="AJ462" s="153"/>
    </row>
    <row r="463" spans="1:36" s="77" customFormat="1" ht="44.25" customHeight="1" x14ac:dyDescent="0.3">
      <c r="A463" s="4"/>
      <c r="B463" s="1"/>
      <c r="C463" s="57"/>
      <c r="D463" s="58"/>
      <c r="E463" s="139"/>
      <c r="F463" s="162"/>
      <c r="G463" s="177" t="str">
        <f t="shared" si="25"/>
        <v/>
      </c>
      <c r="H463" s="140"/>
      <c r="I463" s="166"/>
      <c r="J463" s="141"/>
      <c r="K463" s="141"/>
      <c r="L463" s="141"/>
      <c r="M463" s="178" t="str">
        <f t="shared" si="26"/>
        <v/>
      </c>
      <c r="N463" s="178" t="str">
        <f t="shared" si="27"/>
        <v/>
      </c>
      <c r="O463" s="143"/>
      <c r="P463" s="140"/>
      <c r="Q463" s="140"/>
      <c r="R463" s="140"/>
      <c r="S463" s="142"/>
      <c r="T463" s="142"/>
      <c r="U463" s="61"/>
      <c r="V463" s="4"/>
      <c r="W463" s="4" t="str">
        <f t="shared" si="28"/>
        <v/>
      </c>
      <c r="X463" s="4"/>
      <c r="AI463" s="152"/>
      <c r="AJ463" s="153"/>
    </row>
    <row r="464" spans="1:36" s="77" customFormat="1" ht="44.25" customHeight="1" x14ac:dyDescent="0.3">
      <c r="A464" s="4"/>
      <c r="B464" s="1"/>
      <c r="C464" s="57"/>
      <c r="D464" s="58"/>
      <c r="E464" s="139"/>
      <c r="F464" s="162"/>
      <c r="G464" s="177" t="str">
        <f t="shared" si="25"/>
        <v/>
      </c>
      <c r="H464" s="140"/>
      <c r="I464" s="166"/>
      <c r="J464" s="141"/>
      <c r="K464" s="141"/>
      <c r="L464" s="141"/>
      <c r="M464" s="178" t="str">
        <f t="shared" si="26"/>
        <v/>
      </c>
      <c r="N464" s="178" t="str">
        <f t="shared" si="27"/>
        <v/>
      </c>
      <c r="O464" s="143"/>
      <c r="P464" s="140"/>
      <c r="Q464" s="140"/>
      <c r="R464" s="140"/>
      <c r="S464" s="142"/>
      <c r="T464" s="142"/>
      <c r="U464" s="61"/>
      <c r="V464" s="4"/>
      <c r="W464" s="4" t="str">
        <f t="shared" si="28"/>
        <v/>
      </c>
      <c r="X464" s="4"/>
      <c r="AI464" s="152"/>
      <c r="AJ464" s="153"/>
    </row>
    <row r="465" spans="1:36" s="77" customFormat="1" ht="44.25" customHeight="1" x14ac:dyDescent="0.3">
      <c r="A465" s="4"/>
      <c r="B465" s="1"/>
      <c r="C465" s="57"/>
      <c r="D465" s="58"/>
      <c r="E465" s="139"/>
      <c r="F465" s="162"/>
      <c r="G465" s="177" t="str">
        <f t="shared" si="25"/>
        <v/>
      </c>
      <c r="H465" s="140"/>
      <c r="I465" s="166"/>
      <c r="J465" s="141"/>
      <c r="K465" s="141"/>
      <c r="L465" s="141"/>
      <c r="M465" s="178" t="str">
        <f t="shared" si="26"/>
        <v/>
      </c>
      <c r="N465" s="178" t="str">
        <f t="shared" si="27"/>
        <v/>
      </c>
      <c r="O465" s="143"/>
      <c r="P465" s="140"/>
      <c r="Q465" s="140"/>
      <c r="R465" s="140"/>
      <c r="S465" s="142"/>
      <c r="T465" s="142"/>
      <c r="U465" s="61"/>
      <c r="V465" s="4"/>
      <c r="W465" s="4" t="str">
        <f t="shared" si="28"/>
        <v/>
      </c>
      <c r="X465" s="4"/>
      <c r="AI465" s="152"/>
      <c r="AJ465" s="153"/>
    </row>
    <row r="466" spans="1:36" s="77" customFormat="1" ht="44.25" customHeight="1" x14ac:dyDescent="0.3">
      <c r="A466" s="4"/>
      <c r="B466" s="1"/>
      <c r="C466" s="57"/>
      <c r="D466" s="58"/>
      <c r="E466" s="139"/>
      <c r="F466" s="162"/>
      <c r="G466" s="177" t="str">
        <f t="shared" si="25"/>
        <v/>
      </c>
      <c r="H466" s="140"/>
      <c r="I466" s="166"/>
      <c r="J466" s="141"/>
      <c r="K466" s="141"/>
      <c r="L466" s="141"/>
      <c r="M466" s="178" t="str">
        <f t="shared" si="26"/>
        <v/>
      </c>
      <c r="N466" s="178" t="str">
        <f t="shared" si="27"/>
        <v/>
      </c>
      <c r="O466" s="143"/>
      <c r="P466" s="140"/>
      <c r="Q466" s="140"/>
      <c r="R466" s="140"/>
      <c r="S466" s="142"/>
      <c r="T466" s="142"/>
      <c r="U466" s="61"/>
      <c r="V466" s="4"/>
      <c r="W466" s="4" t="str">
        <f t="shared" si="28"/>
        <v/>
      </c>
      <c r="X466" s="4"/>
      <c r="AI466" s="152"/>
      <c r="AJ466" s="153"/>
    </row>
    <row r="467" spans="1:36" s="77" customFormat="1" ht="44.25" customHeight="1" x14ac:dyDescent="0.3">
      <c r="A467" s="4"/>
      <c r="B467" s="1"/>
      <c r="C467" s="57"/>
      <c r="D467" s="58"/>
      <c r="E467" s="139"/>
      <c r="F467" s="162"/>
      <c r="G467" s="177" t="str">
        <f t="shared" si="25"/>
        <v/>
      </c>
      <c r="H467" s="140"/>
      <c r="I467" s="166"/>
      <c r="J467" s="141"/>
      <c r="K467" s="141"/>
      <c r="L467" s="141"/>
      <c r="M467" s="178" t="str">
        <f t="shared" si="26"/>
        <v/>
      </c>
      <c r="N467" s="178" t="str">
        <f t="shared" si="27"/>
        <v/>
      </c>
      <c r="O467" s="143"/>
      <c r="P467" s="140"/>
      <c r="Q467" s="140"/>
      <c r="R467" s="140"/>
      <c r="S467" s="142"/>
      <c r="T467" s="142"/>
      <c r="U467" s="61"/>
      <c r="V467" s="4"/>
      <c r="W467" s="4" t="str">
        <f t="shared" si="28"/>
        <v/>
      </c>
      <c r="X467" s="4"/>
      <c r="AI467" s="152"/>
      <c r="AJ467" s="153"/>
    </row>
    <row r="468" spans="1:36" s="77" customFormat="1" ht="44.25" customHeight="1" x14ac:dyDescent="0.3">
      <c r="A468" s="4"/>
      <c r="B468" s="1"/>
      <c r="C468" s="57"/>
      <c r="D468" s="58"/>
      <c r="E468" s="139"/>
      <c r="F468" s="162"/>
      <c r="G468" s="177" t="str">
        <f t="shared" ref="G468:G531" si="29">IFERROR(VLOOKUP(E468&amp;"+"&amp;F468,$X$19:$AA$69,4,0),"")</f>
        <v/>
      </c>
      <c r="H468" s="140"/>
      <c r="I468" s="166"/>
      <c r="J468" s="141"/>
      <c r="K468" s="141"/>
      <c r="L468" s="141"/>
      <c r="M468" s="178" t="str">
        <f t="shared" ref="M468:M531" si="30">IFERROR(J468/100*$W468,"")</f>
        <v/>
      </c>
      <c r="N468" s="178" t="str">
        <f t="shared" ref="N468:N531" si="31">IFERROR(K468/100*$W468,"")</f>
        <v/>
      </c>
      <c r="O468" s="143"/>
      <c r="P468" s="140"/>
      <c r="Q468" s="140"/>
      <c r="R468" s="140"/>
      <c r="S468" s="142"/>
      <c r="T468" s="142"/>
      <c r="U468" s="61"/>
      <c r="V468" s="4"/>
      <c r="W468" s="4" t="str">
        <f t="shared" ref="W468:W531" si="32">IF(L468="50 %","50",IF(L468="60 %","60",""))</f>
        <v/>
      </c>
      <c r="X468" s="4"/>
      <c r="AI468" s="152"/>
      <c r="AJ468" s="153"/>
    </row>
    <row r="469" spans="1:36" s="77" customFormat="1" ht="44.25" customHeight="1" x14ac:dyDescent="0.3">
      <c r="A469" s="4"/>
      <c r="B469" s="1"/>
      <c r="C469" s="57"/>
      <c r="D469" s="58"/>
      <c r="E469" s="139"/>
      <c r="F469" s="162"/>
      <c r="G469" s="177" t="str">
        <f t="shared" si="29"/>
        <v/>
      </c>
      <c r="H469" s="140"/>
      <c r="I469" s="166"/>
      <c r="J469" s="141"/>
      <c r="K469" s="141"/>
      <c r="L469" s="141"/>
      <c r="M469" s="178" t="str">
        <f t="shared" si="30"/>
        <v/>
      </c>
      <c r="N469" s="178" t="str">
        <f t="shared" si="31"/>
        <v/>
      </c>
      <c r="O469" s="143"/>
      <c r="P469" s="140"/>
      <c r="Q469" s="140"/>
      <c r="R469" s="140"/>
      <c r="S469" s="142"/>
      <c r="T469" s="142"/>
      <c r="U469" s="61"/>
      <c r="V469" s="4"/>
      <c r="W469" s="4" t="str">
        <f t="shared" si="32"/>
        <v/>
      </c>
      <c r="X469" s="4"/>
      <c r="AI469" s="152"/>
      <c r="AJ469" s="153"/>
    </row>
    <row r="470" spans="1:36" s="77" customFormat="1" ht="44.25" customHeight="1" x14ac:dyDescent="0.3">
      <c r="A470" s="4"/>
      <c r="B470" s="1"/>
      <c r="C470" s="57"/>
      <c r="D470" s="58"/>
      <c r="E470" s="139"/>
      <c r="F470" s="162"/>
      <c r="G470" s="177" t="str">
        <f t="shared" si="29"/>
        <v/>
      </c>
      <c r="H470" s="140"/>
      <c r="I470" s="166"/>
      <c r="J470" s="141"/>
      <c r="K470" s="141"/>
      <c r="L470" s="141"/>
      <c r="M470" s="178" t="str">
        <f t="shared" si="30"/>
        <v/>
      </c>
      <c r="N470" s="178" t="str">
        <f t="shared" si="31"/>
        <v/>
      </c>
      <c r="O470" s="143"/>
      <c r="P470" s="140"/>
      <c r="Q470" s="140"/>
      <c r="R470" s="140"/>
      <c r="S470" s="142"/>
      <c r="T470" s="142"/>
      <c r="U470" s="61"/>
      <c r="V470" s="4"/>
      <c r="W470" s="4" t="str">
        <f t="shared" si="32"/>
        <v/>
      </c>
      <c r="X470" s="4"/>
      <c r="AI470" s="152"/>
      <c r="AJ470" s="153"/>
    </row>
    <row r="471" spans="1:36" s="77" customFormat="1" ht="44.25" customHeight="1" x14ac:dyDescent="0.3">
      <c r="A471" s="4"/>
      <c r="B471" s="1"/>
      <c r="C471" s="57"/>
      <c r="D471" s="58"/>
      <c r="E471" s="139"/>
      <c r="F471" s="162"/>
      <c r="G471" s="177" t="str">
        <f t="shared" si="29"/>
        <v/>
      </c>
      <c r="H471" s="140"/>
      <c r="I471" s="166"/>
      <c r="J471" s="141"/>
      <c r="K471" s="141"/>
      <c r="L471" s="141"/>
      <c r="M471" s="178" t="str">
        <f t="shared" si="30"/>
        <v/>
      </c>
      <c r="N471" s="178" t="str">
        <f t="shared" si="31"/>
        <v/>
      </c>
      <c r="O471" s="143"/>
      <c r="P471" s="140"/>
      <c r="Q471" s="140"/>
      <c r="R471" s="140"/>
      <c r="S471" s="142"/>
      <c r="T471" s="142"/>
      <c r="U471" s="61"/>
      <c r="V471" s="4"/>
      <c r="W471" s="4" t="str">
        <f t="shared" si="32"/>
        <v/>
      </c>
      <c r="X471" s="4"/>
      <c r="AI471" s="152"/>
      <c r="AJ471" s="153"/>
    </row>
    <row r="472" spans="1:36" s="77" customFormat="1" ht="44.25" customHeight="1" x14ac:dyDescent="0.3">
      <c r="A472" s="4"/>
      <c r="B472" s="1"/>
      <c r="C472" s="57"/>
      <c r="D472" s="58"/>
      <c r="E472" s="139"/>
      <c r="F472" s="162"/>
      <c r="G472" s="177" t="str">
        <f t="shared" si="29"/>
        <v/>
      </c>
      <c r="H472" s="140"/>
      <c r="I472" s="166"/>
      <c r="J472" s="141"/>
      <c r="K472" s="141"/>
      <c r="L472" s="141"/>
      <c r="M472" s="178" t="str">
        <f t="shared" si="30"/>
        <v/>
      </c>
      <c r="N472" s="178" t="str">
        <f t="shared" si="31"/>
        <v/>
      </c>
      <c r="O472" s="143"/>
      <c r="P472" s="140"/>
      <c r="Q472" s="140"/>
      <c r="R472" s="140"/>
      <c r="S472" s="142"/>
      <c r="T472" s="142"/>
      <c r="U472" s="61"/>
      <c r="V472" s="4"/>
      <c r="W472" s="4" t="str">
        <f t="shared" si="32"/>
        <v/>
      </c>
      <c r="X472" s="4"/>
      <c r="AI472" s="152"/>
      <c r="AJ472" s="153"/>
    </row>
    <row r="473" spans="1:36" s="77" customFormat="1" ht="44.25" customHeight="1" x14ac:dyDescent="0.3">
      <c r="A473" s="4"/>
      <c r="B473" s="1"/>
      <c r="C473" s="57"/>
      <c r="D473" s="58"/>
      <c r="E473" s="139"/>
      <c r="F473" s="162"/>
      <c r="G473" s="177" t="str">
        <f t="shared" si="29"/>
        <v/>
      </c>
      <c r="H473" s="140"/>
      <c r="I473" s="166"/>
      <c r="J473" s="141"/>
      <c r="K473" s="141"/>
      <c r="L473" s="141"/>
      <c r="M473" s="178" t="str">
        <f t="shared" si="30"/>
        <v/>
      </c>
      <c r="N473" s="178" t="str">
        <f t="shared" si="31"/>
        <v/>
      </c>
      <c r="O473" s="143"/>
      <c r="P473" s="140"/>
      <c r="Q473" s="140"/>
      <c r="R473" s="140"/>
      <c r="S473" s="142"/>
      <c r="T473" s="142"/>
      <c r="U473" s="61"/>
      <c r="V473" s="4"/>
      <c r="W473" s="4" t="str">
        <f t="shared" si="32"/>
        <v/>
      </c>
      <c r="X473" s="4"/>
      <c r="AI473" s="152"/>
      <c r="AJ473" s="153"/>
    </row>
    <row r="474" spans="1:36" s="77" customFormat="1" ht="44.25" customHeight="1" x14ac:dyDescent="0.3">
      <c r="A474" s="4"/>
      <c r="B474" s="1"/>
      <c r="C474" s="57"/>
      <c r="D474" s="58"/>
      <c r="E474" s="139"/>
      <c r="F474" s="162"/>
      <c r="G474" s="177" t="str">
        <f t="shared" si="29"/>
        <v/>
      </c>
      <c r="H474" s="140"/>
      <c r="I474" s="166"/>
      <c r="J474" s="141"/>
      <c r="K474" s="141"/>
      <c r="L474" s="141"/>
      <c r="M474" s="178" t="str">
        <f t="shared" si="30"/>
        <v/>
      </c>
      <c r="N474" s="178" t="str">
        <f t="shared" si="31"/>
        <v/>
      </c>
      <c r="O474" s="143"/>
      <c r="P474" s="140"/>
      <c r="Q474" s="140"/>
      <c r="R474" s="140"/>
      <c r="S474" s="142"/>
      <c r="T474" s="142"/>
      <c r="U474" s="61"/>
      <c r="V474" s="4"/>
      <c r="W474" s="4" t="str">
        <f t="shared" si="32"/>
        <v/>
      </c>
      <c r="X474" s="4"/>
      <c r="AI474" s="152"/>
      <c r="AJ474" s="153"/>
    </row>
    <row r="475" spans="1:36" s="77" customFormat="1" ht="44.25" customHeight="1" x14ac:dyDescent="0.3">
      <c r="A475" s="4"/>
      <c r="B475" s="1"/>
      <c r="C475" s="57"/>
      <c r="D475" s="58"/>
      <c r="E475" s="139"/>
      <c r="F475" s="162"/>
      <c r="G475" s="177" t="str">
        <f t="shared" si="29"/>
        <v/>
      </c>
      <c r="H475" s="140"/>
      <c r="I475" s="166"/>
      <c r="J475" s="141"/>
      <c r="K475" s="141"/>
      <c r="L475" s="141"/>
      <c r="M475" s="178" t="str">
        <f t="shared" si="30"/>
        <v/>
      </c>
      <c r="N475" s="178" t="str">
        <f t="shared" si="31"/>
        <v/>
      </c>
      <c r="O475" s="143"/>
      <c r="P475" s="140"/>
      <c r="Q475" s="140"/>
      <c r="R475" s="140"/>
      <c r="S475" s="142"/>
      <c r="T475" s="142"/>
      <c r="U475" s="61"/>
      <c r="V475" s="4"/>
      <c r="W475" s="4" t="str">
        <f t="shared" si="32"/>
        <v/>
      </c>
      <c r="X475" s="4"/>
      <c r="AI475" s="152"/>
      <c r="AJ475" s="153"/>
    </row>
    <row r="476" spans="1:36" s="77" customFormat="1" ht="44.25" customHeight="1" x14ac:dyDescent="0.3">
      <c r="A476" s="4"/>
      <c r="B476" s="1"/>
      <c r="C476" s="57"/>
      <c r="D476" s="58"/>
      <c r="E476" s="139"/>
      <c r="F476" s="162"/>
      <c r="G476" s="177" t="str">
        <f t="shared" si="29"/>
        <v/>
      </c>
      <c r="H476" s="140"/>
      <c r="I476" s="166"/>
      <c r="J476" s="141"/>
      <c r="K476" s="141"/>
      <c r="L476" s="141"/>
      <c r="M476" s="178" t="str">
        <f t="shared" si="30"/>
        <v/>
      </c>
      <c r="N476" s="178" t="str">
        <f t="shared" si="31"/>
        <v/>
      </c>
      <c r="O476" s="143"/>
      <c r="P476" s="140"/>
      <c r="Q476" s="140"/>
      <c r="R476" s="140"/>
      <c r="S476" s="142"/>
      <c r="T476" s="142"/>
      <c r="U476" s="61"/>
      <c r="V476" s="4"/>
      <c r="W476" s="4" t="str">
        <f t="shared" si="32"/>
        <v/>
      </c>
      <c r="X476" s="4"/>
      <c r="AI476" s="152"/>
      <c r="AJ476" s="153"/>
    </row>
    <row r="477" spans="1:36" s="77" customFormat="1" ht="44.25" customHeight="1" x14ac:dyDescent="0.3">
      <c r="A477" s="4"/>
      <c r="B477" s="1"/>
      <c r="C477" s="57"/>
      <c r="D477" s="58"/>
      <c r="E477" s="139"/>
      <c r="F477" s="162"/>
      <c r="G477" s="177" t="str">
        <f t="shared" si="29"/>
        <v/>
      </c>
      <c r="H477" s="140"/>
      <c r="I477" s="166"/>
      <c r="J477" s="141"/>
      <c r="K477" s="141"/>
      <c r="L477" s="141"/>
      <c r="M477" s="178" t="str">
        <f t="shared" si="30"/>
        <v/>
      </c>
      <c r="N477" s="178" t="str">
        <f t="shared" si="31"/>
        <v/>
      </c>
      <c r="O477" s="143"/>
      <c r="P477" s="140"/>
      <c r="Q477" s="140"/>
      <c r="R477" s="140"/>
      <c r="S477" s="142"/>
      <c r="T477" s="142"/>
      <c r="U477" s="61"/>
      <c r="V477" s="4"/>
      <c r="W477" s="4" t="str">
        <f t="shared" si="32"/>
        <v/>
      </c>
      <c r="X477" s="4"/>
      <c r="AI477" s="152"/>
      <c r="AJ477" s="153"/>
    </row>
    <row r="478" spans="1:36" s="77" customFormat="1" ht="44.25" customHeight="1" x14ac:dyDescent="0.3">
      <c r="A478" s="4"/>
      <c r="B478" s="1"/>
      <c r="C478" s="57"/>
      <c r="D478" s="58"/>
      <c r="E478" s="139"/>
      <c r="F478" s="162"/>
      <c r="G478" s="177" t="str">
        <f t="shared" si="29"/>
        <v/>
      </c>
      <c r="H478" s="140"/>
      <c r="I478" s="166"/>
      <c r="J478" s="141"/>
      <c r="K478" s="141"/>
      <c r="L478" s="141"/>
      <c r="M478" s="178" t="str">
        <f t="shared" si="30"/>
        <v/>
      </c>
      <c r="N478" s="178" t="str">
        <f t="shared" si="31"/>
        <v/>
      </c>
      <c r="O478" s="143"/>
      <c r="P478" s="140"/>
      <c r="Q478" s="140"/>
      <c r="R478" s="140"/>
      <c r="S478" s="142"/>
      <c r="T478" s="142"/>
      <c r="U478" s="61"/>
      <c r="V478" s="4"/>
      <c r="W478" s="4" t="str">
        <f t="shared" si="32"/>
        <v/>
      </c>
      <c r="X478" s="4"/>
      <c r="AI478" s="152"/>
      <c r="AJ478" s="153"/>
    </row>
    <row r="479" spans="1:36" s="77" customFormat="1" ht="44.25" customHeight="1" x14ac:dyDescent="0.3">
      <c r="A479" s="4"/>
      <c r="B479" s="1"/>
      <c r="C479" s="57"/>
      <c r="D479" s="58"/>
      <c r="E479" s="139"/>
      <c r="F479" s="162"/>
      <c r="G479" s="177" t="str">
        <f t="shared" si="29"/>
        <v/>
      </c>
      <c r="H479" s="140"/>
      <c r="I479" s="166"/>
      <c r="J479" s="141"/>
      <c r="K479" s="141"/>
      <c r="L479" s="141"/>
      <c r="M479" s="178" t="str">
        <f t="shared" si="30"/>
        <v/>
      </c>
      <c r="N479" s="178" t="str">
        <f t="shared" si="31"/>
        <v/>
      </c>
      <c r="O479" s="143"/>
      <c r="P479" s="140"/>
      <c r="Q479" s="140"/>
      <c r="R479" s="140"/>
      <c r="S479" s="142"/>
      <c r="T479" s="142"/>
      <c r="U479" s="61"/>
      <c r="V479" s="4"/>
      <c r="W479" s="4" t="str">
        <f t="shared" si="32"/>
        <v/>
      </c>
      <c r="X479" s="4"/>
      <c r="AI479" s="152"/>
      <c r="AJ479" s="153"/>
    </row>
    <row r="480" spans="1:36" s="77" customFormat="1" ht="44.25" customHeight="1" x14ac:dyDescent="0.3">
      <c r="A480" s="4"/>
      <c r="B480" s="1"/>
      <c r="C480" s="57"/>
      <c r="D480" s="58"/>
      <c r="E480" s="139"/>
      <c r="F480" s="162"/>
      <c r="G480" s="177" t="str">
        <f t="shared" si="29"/>
        <v/>
      </c>
      <c r="H480" s="140"/>
      <c r="I480" s="166"/>
      <c r="J480" s="141"/>
      <c r="K480" s="141"/>
      <c r="L480" s="141"/>
      <c r="M480" s="178" t="str">
        <f t="shared" si="30"/>
        <v/>
      </c>
      <c r="N480" s="178" t="str">
        <f t="shared" si="31"/>
        <v/>
      </c>
      <c r="O480" s="143"/>
      <c r="P480" s="140"/>
      <c r="Q480" s="140"/>
      <c r="R480" s="140"/>
      <c r="S480" s="142"/>
      <c r="T480" s="142"/>
      <c r="U480" s="61"/>
      <c r="V480" s="4"/>
      <c r="W480" s="4" t="str">
        <f t="shared" si="32"/>
        <v/>
      </c>
      <c r="X480" s="4"/>
      <c r="AI480" s="152"/>
      <c r="AJ480" s="153"/>
    </row>
    <row r="481" spans="1:36" s="77" customFormat="1" ht="44.25" customHeight="1" x14ac:dyDescent="0.3">
      <c r="A481" s="4"/>
      <c r="B481" s="1"/>
      <c r="C481" s="57"/>
      <c r="D481" s="58"/>
      <c r="E481" s="139"/>
      <c r="F481" s="162"/>
      <c r="G481" s="177" t="str">
        <f t="shared" si="29"/>
        <v/>
      </c>
      <c r="H481" s="140"/>
      <c r="I481" s="166"/>
      <c r="J481" s="141"/>
      <c r="K481" s="141"/>
      <c r="L481" s="141"/>
      <c r="M481" s="178" t="str">
        <f t="shared" si="30"/>
        <v/>
      </c>
      <c r="N481" s="178" t="str">
        <f t="shared" si="31"/>
        <v/>
      </c>
      <c r="O481" s="143"/>
      <c r="P481" s="140"/>
      <c r="Q481" s="140"/>
      <c r="R481" s="140"/>
      <c r="S481" s="142"/>
      <c r="T481" s="142"/>
      <c r="U481" s="61"/>
      <c r="V481" s="4"/>
      <c r="W481" s="4" t="str">
        <f t="shared" si="32"/>
        <v/>
      </c>
      <c r="X481" s="4"/>
      <c r="AI481" s="152"/>
      <c r="AJ481" s="153"/>
    </row>
    <row r="482" spans="1:36" s="77" customFormat="1" ht="44.25" customHeight="1" x14ac:dyDescent="0.3">
      <c r="A482" s="4"/>
      <c r="B482" s="1"/>
      <c r="C482" s="57"/>
      <c r="D482" s="58"/>
      <c r="E482" s="139"/>
      <c r="F482" s="162"/>
      <c r="G482" s="177" t="str">
        <f t="shared" si="29"/>
        <v/>
      </c>
      <c r="H482" s="140"/>
      <c r="I482" s="166"/>
      <c r="J482" s="141"/>
      <c r="K482" s="141"/>
      <c r="L482" s="141"/>
      <c r="M482" s="178" t="str">
        <f t="shared" si="30"/>
        <v/>
      </c>
      <c r="N482" s="178" t="str">
        <f t="shared" si="31"/>
        <v/>
      </c>
      <c r="O482" s="143"/>
      <c r="P482" s="140"/>
      <c r="Q482" s="140"/>
      <c r="R482" s="140"/>
      <c r="S482" s="142"/>
      <c r="T482" s="142"/>
      <c r="U482" s="61"/>
      <c r="V482" s="4"/>
      <c r="W482" s="4" t="str">
        <f t="shared" si="32"/>
        <v/>
      </c>
      <c r="X482" s="4"/>
      <c r="AI482" s="152"/>
      <c r="AJ482" s="153"/>
    </row>
    <row r="483" spans="1:36" s="77" customFormat="1" ht="44.25" customHeight="1" x14ac:dyDescent="0.3">
      <c r="A483" s="4"/>
      <c r="B483" s="1"/>
      <c r="C483" s="57"/>
      <c r="D483" s="58"/>
      <c r="E483" s="139"/>
      <c r="F483" s="162"/>
      <c r="G483" s="177" t="str">
        <f t="shared" si="29"/>
        <v/>
      </c>
      <c r="H483" s="140"/>
      <c r="I483" s="166"/>
      <c r="J483" s="141"/>
      <c r="K483" s="141"/>
      <c r="L483" s="141"/>
      <c r="M483" s="178" t="str">
        <f t="shared" si="30"/>
        <v/>
      </c>
      <c r="N483" s="178" t="str">
        <f t="shared" si="31"/>
        <v/>
      </c>
      <c r="O483" s="143"/>
      <c r="P483" s="140"/>
      <c r="Q483" s="140"/>
      <c r="R483" s="140"/>
      <c r="S483" s="142"/>
      <c r="T483" s="142"/>
      <c r="U483" s="61"/>
      <c r="V483" s="4"/>
      <c r="W483" s="4" t="str">
        <f t="shared" si="32"/>
        <v/>
      </c>
      <c r="X483" s="4"/>
      <c r="AI483" s="152"/>
      <c r="AJ483" s="153"/>
    </row>
    <row r="484" spans="1:36" s="77" customFormat="1" ht="44.25" customHeight="1" x14ac:dyDescent="0.3">
      <c r="A484" s="4"/>
      <c r="B484" s="1"/>
      <c r="C484" s="57"/>
      <c r="D484" s="58"/>
      <c r="E484" s="139"/>
      <c r="F484" s="162"/>
      <c r="G484" s="177" t="str">
        <f t="shared" si="29"/>
        <v/>
      </c>
      <c r="H484" s="140"/>
      <c r="I484" s="166"/>
      <c r="J484" s="141"/>
      <c r="K484" s="141"/>
      <c r="L484" s="141"/>
      <c r="M484" s="178" t="str">
        <f t="shared" si="30"/>
        <v/>
      </c>
      <c r="N484" s="178" t="str">
        <f t="shared" si="31"/>
        <v/>
      </c>
      <c r="O484" s="143"/>
      <c r="P484" s="140"/>
      <c r="Q484" s="140"/>
      <c r="R484" s="140"/>
      <c r="S484" s="142"/>
      <c r="T484" s="142"/>
      <c r="U484" s="61"/>
      <c r="V484" s="4"/>
      <c r="W484" s="4" t="str">
        <f t="shared" si="32"/>
        <v/>
      </c>
      <c r="X484" s="4"/>
      <c r="AI484" s="152"/>
      <c r="AJ484" s="153"/>
    </row>
    <row r="485" spans="1:36" s="77" customFormat="1" ht="44.25" customHeight="1" x14ac:dyDescent="0.3">
      <c r="A485" s="4"/>
      <c r="B485" s="1"/>
      <c r="C485" s="57"/>
      <c r="D485" s="58"/>
      <c r="E485" s="139"/>
      <c r="F485" s="162"/>
      <c r="G485" s="177" t="str">
        <f t="shared" si="29"/>
        <v/>
      </c>
      <c r="H485" s="140"/>
      <c r="I485" s="166"/>
      <c r="J485" s="141"/>
      <c r="K485" s="141"/>
      <c r="L485" s="141"/>
      <c r="M485" s="178" t="str">
        <f t="shared" si="30"/>
        <v/>
      </c>
      <c r="N485" s="178" t="str">
        <f t="shared" si="31"/>
        <v/>
      </c>
      <c r="O485" s="143"/>
      <c r="P485" s="140"/>
      <c r="Q485" s="140"/>
      <c r="R485" s="140"/>
      <c r="S485" s="142"/>
      <c r="T485" s="142"/>
      <c r="U485" s="61"/>
      <c r="V485" s="4"/>
      <c r="W485" s="4" t="str">
        <f t="shared" si="32"/>
        <v/>
      </c>
      <c r="X485" s="4"/>
      <c r="AI485" s="152"/>
      <c r="AJ485" s="153"/>
    </row>
    <row r="486" spans="1:36" s="77" customFormat="1" ht="44.25" customHeight="1" x14ac:dyDescent="0.3">
      <c r="A486" s="4"/>
      <c r="B486" s="1"/>
      <c r="C486" s="57"/>
      <c r="D486" s="58"/>
      <c r="E486" s="139"/>
      <c r="F486" s="162"/>
      <c r="G486" s="177" t="str">
        <f t="shared" si="29"/>
        <v/>
      </c>
      <c r="H486" s="140"/>
      <c r="I486" s="166"/>
      <c r="J486" s="141"/>
      <c r="K486" s="141"/>
      <c r="L486" s="141"/>
      <c r="M486" s="178" t="str">
        <f t="shared" si="30"/>
        <v/>
      </c>
      <c r="N486" s="178" t="str">
        <f t="shared" si="31"/>
        <v/>
      </c>
      <c r="O486" s="143"/>
      <c r="P486" s="140"/>
      <c r="Q486" s="140"/>
      <c r="R486" s="140"/>
      <c r="S486" s="142"/>
      <c r="T486" s="142"/>
      <c r="U486" s="61"/>
      <c r="V486" s="4"/>
      <c r="W486" s="4" t="str">
        <f t="shared" si="32"/>
        <v/>
      </c>
      <c r="X486" s="4"/>
      <c r="AI486" s="152"/>
      <c r="AJ486" s="153"/>
    </row>
    <row r="487" spans="1:36" s="77" customFormat="1" ht="44.25" customHeight="1" x14ac:dyDescent="0.3">
      <c r="A487" s="4"/>
      <c r="B487" s="1"/>
      <c r="C487" s="57"/>
      <c r="D487" s="58"/>
      <c r="E487" s="139"/>
      <c r="F487" s="162"/>
      <c r="G487" s="177" t="str">
        <f t="shared" si="29"/>
        <v/>
      </c>
      <c r="H487" s="140"/>
      <c r="I487" s="166"/>
      <c r="J487" s="141"/>
      <c r="K487" s="141"/>
      <c r="L487" s="141"/>
      <c r="M487" s="178" t="str">
        <f t="shared" si="30"/>
        <v/>
      </c>
      <c r="N487" s="178" t="str">
        <f t="shared" si="31"/>
        <v/>
      </c>
      <c r="O487" s="143"/>
      <c r="P487" s="140"/>
      <c r="Q487" s="140"/>
      <c r="R487" s="140"/>
      <c r="S487" s="142"/>
      <c r="T487" s="142"/>
      <c r="U487" s="61"/>
      <c r="V487" s="4"/>
      <c r="W487" s="4" t="str">
        <f t="shared" si="32"/>
        <v/>
      </c>
      <c r="X487" s="4"/>
      <c r="AI487" s="152"/>
      <c r="AJ487" s="153"/>
    </row>
    <row r="488" spans="1:36" s="77" customFormat="1" ht="44.25" customHeight="1" x14ac:dyDescent="0.3">
      <c r="A488" s="4"/>
      <c r="B488" s="1"/>
      <c r="C488" s="57"/>
      <c r="D488" s="58"/>
      <c r="E488" s="139"/>
      <c r="F488" s="162"/>
      <c r="G488" s="177" t="str">
        <f t="shared" si="29"/>
        <v/>
      </c>
      <c r="H488" s="140"/>
      <c r="I488" s="166"/>
      <c r="J488" s="141"/>
      <c r="K488" s="141"/>
      <c r="L488" s="141"/>
      <c r="M488" s="178" t="str">
        <f t="shared" si="30"/>
        <v/>
      </c>
      <c r="N488" s="178" t="str">
        <f t="shared" si="31"/>
        <v/>
      </c>
      <c r="O488" s="143"/>
      <c r="P488" s="140"/>
      <c r="Q488" s="140"/>
      <c r="R488" s="140"/>
      <c r="S488" s="142"/>
      <c r="T488" s="142"/>
      <c r="U488" s="61"/>
      <c r="V488" s="4"/>
      <c r="W488" s="4" t="str">
        <f t="shared" si="32"/>
        <v/>
      </c>
      <c r="X488" s="4"/>
      <c r="AI488" s="152"/>
      <c r="AJ488" s="153"/>
    </row>
    <row r="489" spans="1:36" s="77" customFormat="1" ht="44.25" customHeight="1" x14ac:dyDescent="0.3">
      <c r="A489" s="4"/>
      <c r="B489" s="1"/>
      <c r="C489" s="57"/>
      <c r="D489" s="58"/>
      <c r="E489" s="139"/>
      <c r="F489" s="162"/>
      <c r="G489" s="177" t="str">
        <f t="shared" si="29"/>
        <v/>
      </c>
      <c r="H489" s="140"/>
      <c r="I489" s="166"/>
      <c r="J489" s="141"/>
      <c r="K489" s="141"/>
      <c r="L489" s="141"/>
      <c r="M489" s="178" t="str">
        <f t="shared" si="30"/>
        <v/>
      </c>
      <c r="N489" s="178" t="str">
        <f t="shared" si="31"/>
        <v/>
      </c>
      <c r="O489" s="143"/>
      <c r="P489" s="140"/>
      <c r="Q489" s="140"/>
      <c r="R489" s="140"/>
      <c r="S489" s="142"/>
      <c r="T489" s="142"/>
      <c r="U489" s="61"/>
      <c r="V489" s="4"/>
      <c r="W489" s="4" t="str">
        <f t="shared" si="32"/>
        <v/>
      </c>
      <c r="X489" s="4"/>
      <c r="AI489" s="152"/>
      <c r="AJ489" s="153"/>
    </row>
    <row r="490" spans="1:36" s="77" customFormat="1" ht="44.25" customHeight="1" x14ac:dyDescent="0.3">
      <c r="A490" s="4"/>
      <c r="B490" s="1"/>
      <c r="C490" s="57"/>
      <c r="D490" s="58"/>
      <c r="E490" s="139"/>
      <c r="F490" s="162"/>
      <c r="G490" s="177" t="str">
        <f t="shared" si="29"/>
        <v/>
      </c>
      <c r="H490" s="140"/>
      <c r="I490" s="166"/>
      <c r="J490" s="141"/>
      <c r="K490" s="141"/>
      <c r="L490" s="141"/>
      <c r="M490" s="178" t="str">
        <f t="shared" si="30"/>
        <v/>
      </c>
      <c r="N490" s="178" t="str">
        <f t="shared" si="31"/>
        <v/>
      </c>
      <c r="O490" s="143"/>
      <c r="P490" s="140"/>
      <c r="Q490" s="140"/>
      <c r="R490" s="140"/>
      <c r="S490" s="142"/>
      <c r="T490" s="142"/>
      <c r="U490" s="61"/>
      <c r="V490" s="4"/>
      <c r="W490" s="4" t="str">
        <f t="shared" si="32"/>
        <v/>
      </c>
      <c r="X490" s="4"/>
      <c r="AI490" s="152"/>
      <c r="AJ490" s="153"/>
    </row>
    <row r="491" spans="1:36" s="77" customFormat="1" ht="44.25" customHeight="1" x14ac:dyDescent="0.3">
      <c r="A491" s="4"/>
      <c r="B491" s="1"/>
      <c r="C491" s="57"/>
      <c r="D491" s="58"/>
      <c r="E491" s="139"/>
      <c r="F491" s="162"/>
      <c r="G491" s="177" t="str">
        <f t="shared" si="29"/>
        <v/>
      </c>
      <c r="H491" s="140"/>
      <c r="I491" s="166"/>
      <c r="J491" s="141"/>
      <c r="K491" s="141"/>
      <c r="L491" s="141"/>
      <c r="M491" s="178" t="str">
        <f t="shared" si="30"/>
        <v/>
      </c>
      <c r="N491" s="178" t="str">
        <f t="shared" si="31"/>
        <v/>
      </c>
      <c r="O491" s="143"/>
      <c r="P491" s="140"/>
      <c r="Q491" s="140"/>
      <c r="R491" s="140"/>
      <c r="S491" s="142"/>
      <c r="T491" s="142"/>
      <c r="U491" s="61"/>
      <c r="V491" s="4"/>
      <c r="W491" s="4" t="str">
        <f t="shared" si="32"/>
        <v/>
      </c>
      <c r="X491" s="4"/>
      <c r="AI491" s="152"/>
      <c r="AJ491" s="153"/>
    </row>
    <row r="492" spans="1:36" s="77" customFormat="1" ht="44.25" customHeight="1" x14ac:dyDescent="0.3">
      <c r="A492" s="4"/>
      <c r="B492" s="1"/>
      <c r="C492" s="57"/>
      <c r="D492" s="58"/>
      <c r="E492" s="139"/>
      <c r="F492" s="162"/>
      <c r="G492" s="177" t="str">
        <f t="shared" si="29"/>
        <v/>
      </c>
      <c r="H492" s="140"/>
      <c r="I492" s="166"/>
      <c r="J492" s="141"/>
      <c r="K492" s="141"/>
      <c r="L492" s="141"/>
      <c r="M492" s="178" t="str">
        <f t="shared" si="30"/>
        <v/>
      </c>
      <c r="N492" s="178" t="str">
        <f t="shared" si="31"/>
        <v/>
      </c>
      <c r="O492" s="143"/>
      <c r="P492" s="140"/>
      <c r="Q492" s="140"/>
      <c r="R492" s="140"/>
      <c r="S492" s="142"/>
      <c r="T492" s="142"/>
      <c r="U492" s="61"/>
      <c r="V492" s="4"/>
      <c r="W492" s="4" t="str">
        <f t="shared" si="32"/>
        <v/>
      </c>
      <c r="X492" s="4"/>
      <c r="AI492" s="152"/>
      <c r="AJ492" s="153"/>
    </row>
    <row r="493" spans="1:36" s="77" customFormat="1" ht="44.25" customHeight="1" x14ac:dyDescent="0.3">
      <c r="A493" s="4"/>
      <c r="B493" s="1"/>
      <c r="C493" s="57"/>
      <c r="D493" s="58"/>
      <c r="E493" s="139"/>
      <c r="F493" s="162"/>
      <c r="G493" s="177" t="str">
        <f t="shared" si="29"/>
        <v/>
      </c>
      <c r="H493" s="140"/>
      <c r="I493" s="166"/>
      <c r="J493" s="141"/>
      <c r="K493" s="141"/>
      <c r="L493" s="141"/>
      <c r="M493" s="178" t="str">
        <f t="shared" si="30"/>
        <v/>
      </c>
      <c r="N493" s="178" t="str">
        <f t="shared" si="31"/>
        <v/>
      </c>
      <c r="O493" s="143"/>
      <c r="P493" s="140"/>
      <c r="Q493" s="140"/>
      <c r="R493" s="140"/>
      <c r="S493" s="142"/>
      <c r="T493" s="142"/>
      <c r="U493" s="61"/>
      <c r="V493" s="4"/>
      <c r="W493" s="4" t="str">
        <f t="shared" si="32"/>
        <v/>
      </c>
      <c r="X493" s="4"/>
      <c r="AI493" s="152"/>
      <c r="AJ493" s="153"/>
    </row>
    <row r="494" spans="1:36" s="77" customFormat="1" ht="44.25" customHeight="1" x14ac:dyDescent="0.3">
      <c r="A494" s="4"/>
      <c r="B494" s="1"/>
      <c r="C494" s="57"/>
      <c r="D494" s="58"/>
      <c r="E494" s="139"/>
      <c r="F494" s="162"/>
      <c r="G494" s="177" t="str">
        <f t="shared" si="29"/>
        <v/>
      </c>
      <c r="H494" s="140"/>
      <c r="I494" s="166"/>
      <c r="J494" s="141"/>
      <c r="K494" s="141"/>
      <c r="L494" s="141"/>
      <c r="M494" s="178" t="str">
        <f t="shared" si="30"/>
        <v/>
      </c>
      <c r="N494" s="178" t="str">
        <f t="shared" si="31"/>
        <v/>
      </c>
      <c r="O494" s="143"/>
      <c r="P494" s="140"/>
      <c r="Q494" s="140"/>
      <c r="R494" s="140"/>
      <c r="S494" s="142"/>
      <c r="T494" s="142"/>
      <c r="U494" s="61"/>
      <c r="V494" s="4"/>
      <c r="W494" s="4" t="str">
        <f t="shared" si="32"/>
        <v/>
      </c>
      <c r="X494" s="4"/>
      <c r="AI494" s="152"/>
      <c r="AJ494" s="153"/>
    </row>
    <row r="495" spans="1:36" s="77" customFormat="1" ht="44.25" customHeight="1" x14ac:dyDescent="0.3">
      <c r="A495" s="4"/>
      <c r="B495" s="1"/>
      <c r="C495" s="57"/>
      <c r="D495" s="58"/>
      <c r="E495" s="139"/>
      <c r="F495" s="162"/>
      <c r="G495" s="177" t="str">
        <f t="shared" si="29"/>
        <v/>
      </c>
      <c r="H495" s="140"/>
      <c r="I495" s="166"/>
      <c r="J495" s="141"/>
      <c r="K495" s="141"/>
      <c r="L495" s="141"/>
      <c r="M495" s="178" t="str">
        <f t="shared" si="30"/>
        <v/>
      </c>
      <c r="N495" s="178" t="str">
        <f t="shared" si="31"/>
        <v/>
      </c>
      <c r="O495" s="143"/>
      <c r="P495" s="140"/>
      <c r="Q495" s="140"/>
      <c r="R495" s="140"/>
      <c r="S495" s="142"/>
      <c r="T495" s="142"/>
      <c r="U495" s="61"/>
      <c r="V495" s="4"/>
      <c r="W495" s="4" t="str">
        <f t="shared" si="32"/>
        <v/>
      </c>
      <c r="X495" s="4"/>
      <c r="AI495" s="152"/>
      <c r="AJ495" s="153"/>
    </row>
    <row r="496" spans="1:36" s="77" customFormat="1" ht="44.25" customHeight="1" x14ac:dyDescent="0.3">
      <c r="A496" s="4"/>
      <c r="B496" s="1"/>
      <c r="C496" s="57"/>
      <c r="D496" s="58"/>
      <c r="E496" s="139"/>
      <c r="F496" s="162"/>
      <c r="G496" s="177" t="str">
        <f t="shared" si="29"/>
        <v/>
      </c>
      <c r="H496" s="140"/>
      <c r="I496" s="166"/>
      <c r="J496" s="141"/>
      <c r="K496" s="141"/>
      <c r="L496" s="141"/>
      <c r="M496" s="178" t="str">
        <f t="shared" si="30"/>
        <v/>
      </c>
      <c r="N496" s="178" t="str">
        <f t="shared" si="31"/>
        <v/>
      </c>
      <c r="O496" s="143"/>
      <c r="P496" s="140"/>
      <c r="Q496" s="140"/>
      <c r="R496" s="140"/>
      <c r="S496" s="142"/>
      <c r="T496" s="142"/>
      <c r="U496" s="61"/>
      <c r="V496" s="4"/>
      <c r="W496" s="4" t="str">
        <f t="shared" si="32"/>
        <v/>
      </c>
      <c r="X496" s="4"/>
      <c r="AI496" s="152"/>
      <c r="AJ496" s="153"/>
    </row>
    <row r="497" spans="1:36" s="77" customFormat="1" ht="44.25" customHeight="1" x14ac:dyDescent="0.3">
      <c r="A497" s="4"/>
      <c r="B497" s="1"/>
      <c r="C497" s="57"/>
      <c r="D497" s="58"/>
      <c r="E497" s="139"/>
      <c r="F497" s="162"/>
      <c r="G497" s="177" t="str">
        <f t="shared" si="29"/>
        <v/>
      </c>
      <c r="H497" s="140"/>
      <c r="I497" s="166"/>
      <c r="J497" s="141"/>
      <c r="K497" s="141"/>
      <c r="L497" s="141"/>
      <c r="M497" s="178" t="str">
        <f t="shared" si="30"/>
        <v/>
      </c>
      <c r="N497" s="178" t="str">
        <f t="shared" si="31"/>
        <v/>
      </c>
      <c r="O497" s="143"/>
      <c r="P497" s="140"/>
      <c r="Q497" s="140"/>
      <c r="R497" s="140"/>
      <c r="S497" s="142"/>
      <c r="T497" s="142"/>
      <c r="U497" s="61"/>
      <c r="V497" s="4"/>
      <c r="W497" s="4" t="str">
        <f t="shared" si="32"/>
        <v/>
      </c>
      <c r="X497" s="4"/>
      <c r="AI497" s="152"/>
      <c r="AJ497" s="153"/>
    </row>
    <row r="498" spans="1:36" s="77" customFormat="1" ht="44.25" customHeight="1" x14ac:dyDescent="0.3">
      <c r="A498" s="4"/>
      <c r="B498" s="1"/>
      <c r="C498" s="57"/>
      <c r="D498" s="58"/>
      <c r="E498" s="139"/>
      <c r="F498" s="162"/>
      <c r="G498" s="177" t="str">
        <f t="shared" si="29"/>
        <v/>
      </c>
      <c r="H498" s="140"/>
      <c r="I498" s="166"/>
      <c r="J498" s="141"/>
      <c r="K498" s="141"/>
      <c r="L498" s="141"/>
      <c r="M498" s="178" t="str">
        <f t="shared" si="30"/>
        <v/>
      </c>
      <c r="N498" s="178" t="str">
        <f t="shared" si="31"/>
        <v/>
      </c>
      <c r="O498" s="143"/>
      <c r="P498" s="140"/>
      <c r="Q498" s="140"/>
      <c r="R498" s="140"/>
      <c r="S498" s="142"/>
      <c r="T498" s="142"/>
      <c r="U498" s="61"/>
      <c r="V498" s="4"/>
      <c r="W498" s="4" t="str">
        <f t="shared" si="32"/>
        <v/>
      </c>
      <c r="X498" s="4"/>
      <c r="AI498" s="152"/>
      <c r="AJ498" s="153"/>
    </row>
    <row r="499" spans="1:36" s="77" customFormat="1" ht="44.25" customHeight="1" x14ac:dyDescent="0.3">
      <c r="A499" s="4"/>
      <c r="B499" s="1"/>
      <c r="C499" s="57"/>
      <c r="D499" s="58"/>
      <c r="E499" s="139"/>
      <c r="F499" s="162"/>
      <c r="G499" s="177" t="str">
        <f t="shared" si="29"/>
        <v/>
      </c>
      <c r="H499" s="140"/>
      <c r="I499" s="166"/>
      <c r="J499" s="141"/>
      <c r="K499" s="141"/>
      <c r="L499" s="141"/>
      <c r="M499" s="178" t="str">
        <f t="shared" si="30"/>
        <v/>
      </c>
      <c r="N499" s="178" t="str">
        <f t="shared" si="31"/>
        <v/>
      </c>
      <c r="O499" s="143"/>
      <c r="P499" s="140"/>
      <c r="Q499" s="140"/>
      <c r="R499" s="140"/>
      <c r="S499" s="142"/>
      <c r="T499" s="142"/>
      <c r="U499" s="61"/>
      <c r="V499" s="4"/>
      <c r="W499" s="4" t="str">
        <f t="shared" si="32"/>
        <v/>
      </c>
      <c r="X499" s="4"/>
      <c r="AI499" s="152"/>
      <c r="AJ499" s="153"/>
    </row>
    <row r="500" spans="1:36" s="77" customFormat="1" ht="44.25" customHeight="1" x14ac:dyDescent="0.3">
      <c r="A500" s="4"/>
      <c r="B500" s="1"/>
      <c r="C500" s="57"/>
      <c r="D500" s="58"/>
      <c r="E500" s="139"/>
      <c r="F500" s="162"/>
      <c r="G500" s="177" t="str">
        <f t="shared" si="29"/>
        <v/>
      </c>
      <c r="H500" s="140"/>
      <c r="I500" s="166"/>
      <c r="J500" s="141"/>
      <c r="K500" s="141"/>
      <c r="L500" s="141"/>
      <c r="M500" s="178" t="str">
        <f t="shared" si="30"/>
        <v/>
      </c>
      <c r="N500" s="178" t="str">
        <f t="shared" si="31"/>
        <v/>
      </c>
      <c r="O500" s="143"/>
      <c r="P500" s="140"/>
      <c r="Q500" s="140"/>
      <c r="R500" s="140"/>
      <c r="S500" s="142"/>
      <c r="T500" s="142"/>
      <c r="U500" s="61"/>
      <c r="V500" s="4"/>
      <c r="W500" s="4" t="str">
        <f t="shared" si="32"/>
        <v/>
      </c>
      <c r="X500" s="4"/>
      <c r="AI500" s="152"/>
      <c r="AJ500" s="153"/>
    </row>
    <row r="501" spans="1:36" s="77" customFormat="1" ht="44.25" customHeight="1" x14ac:dyDescent="0.3">
      <c r="A501" s="4"/>
      <c r="B501" s="1"/>
      <c r="C501" s="57"/>
      <c r="D501" s="58"/>
      <c r="E501" s="139"/>
      <c r="F501" s="162"/>
      <c r="G501" s="177" t="str">
        <f t="shared" si="29"/>
        <v/>
      </c>
      <c r="H501" s="140"/>
      <c r="I501" s="166"/>
      <c r="J501" s="141"/>
      <c r="K501" s="141"/>
      <c r="L501" s="141"/>
      <c r="M501" s="178" t="str">
        <f t="shared" si="30"/>
        <v/>
      </c>
      <c r="N501" s="178" t="str">
        <f t="shared" si="31"/>
        <v/>
      </c>
      <c r="O501" s="143"/>
      <c r="P501" s="140"/>
      <c r="Q501" s="140"/>
      <c r="R501" s="140"/>
      <c r="S501" s="142"/>
      <c r="T501" s="142"/>
      <c r="U501" s="61"/>
      <c r="V501" s="4"/>
      <c r="W501" s="4" t="str">
        <f t="shared" si="32"/>
        <v/>
      </c>
      <c r="X501" s="4"/>
      <c r="AI501" s="152"/>
      <c r="AJ501" s="153"/>
    </row>
    <row r="502" spans="1:36" s="77" customFormat="1" ht="44.25" customHeight="1" x14ac:dyDescent="0.3">
      <c r="A502" s="4"/>
      <c r="B502" s="1"/>
      <c r="C502" s="57"/>
      <c r="D502" s="58"/>
      <c r="E502" s="139"/>
      <c r="F502" s="162"/>
      <c r="G502" s="177" t="str">
        <f t="shared" si="29"/>
        <v/>
      </c>
      <c r="H502" s="140"/>
      <c r="I502" s="166"/>
      <c r="J502" s="141"/>
      <c r="K502" s="141"/>
      <c r="L502" s="141"/>
      <c r="M502" s="178" t="str">
        <f t="shared" si="30"/>
        <v/>
      </c>
      <c r="N502" s="178" t="str">
        <f t="shared" si="31"/>
        <v/>
      </c>
      <c r="O502" s="143"/>
      <c r="P502" s="140"/>
      <c r="Q502" s="140"/>
      <c r="R502" s="140"/>
      <c r="S502" s="142"/>
      <c r="T502" s="142"/>
      <c r="U502" s="61"/>
      <c r="V502" s="4"/>
      <c r="W502" s="4" t="str">
        <f t="shared" si="32"/>
        <v/>
      </c>
      <c r="X502" s="4"/>
      <c r="AI502" s="152"/>
      <c r="AJ502" s="153"/>
    </row>
    <row r="503" spans="1:36" s="77" customFormat="1" ht="44.25" customHeight="1" x14ac:dyDescent="0.3">
      <c r="A503" s="4"/>
      <c r="B503" s="1"/>
      <c r="C503" s="57"/>
      <c r="D503" s="58"/>
      <c r="E503" s="139"/>
      <c r="F503" s="162"/>
      <c r="G503" s="177" t="str">
        <f t="shared" si="29"/>
        <v/>
      </c>
      <c r="H503" s="140"/>
      <c r="I503" s="166"/>
      <c r="J503" s="141"/>
      <c r="K503" s="141"/>
      <c r="L503" s="141"/>
      <c r="M503" s="178" t="str">
        <f t="shared" si="30"/>
        <v/>
      </c>
      <c r="N503" s="178" t="str">
        <f t="shared" si="31"/>
        <v/>
      </c>
      <c r="O503" s="143"/>
      <c r="P503" s="140"/>
      <c r="Q503" s="140"/>
      <c r="R503" s="140"/>
      <c r="S503" s="142"/>
      <c r="T503" s="142"/>
      <c r="U503" s="61"/>
      <c r="V503" s="4"/>
      <c r="W503" s="4" t="str">
        <f t="shared" si="32"/>
        <v/>
      </c>
      <c r="X503" s="4"/>
      <c r="AI503" s="152"/>
      <c r="AJ503" s="153"/>
    </row>
    <row r="504" spans="1:36" s="77" customFormat="1" ht="44.25" customHeight="1" x14ac:dyDescent="0.3">
      <c r="A504" s="4"/>
      <c r="B504" s="1"/>
      <c r="C504" s="57"/>
      <c r="D504" s="58"/>
      <c r="E504" s="139"/>
      <c r="F504" s="162"/>
      <c r="G504" s="177" t="str">
        <f t="shared" si="29"/>
        <v/>
      </c>
      <c r="H504" s="140"/>
      <c r="I504" s="166"/>
      <c r="J504" s="141"/>
      <c r="K504" s="141"/>
      <c r="L504" s="141"/>
      <c r="M504" s="178" t="str">
        <f t="shared" si="30"/>
        <v/>
      </c>
      <c r="N504" s="178" t="str">
        <f t="shared" si="31"/>
        <v/>
      </c>
      <c r="O504" s="143"/>
      <c r="P504" s="140"/>
      <c r="Q504" s="140"/>
      <c r="R504" s="140"/>
      <c r="S504" s="142"/>
      <c r="T504" s="142"/>
      <c r="U504" s="61"/>
      <c r="V504" s="4"/>
      <c r="W504" s="4" t="str">
        <f t="shared" si="32"/>
        <v/>
      </c>
      <c r="X504" s="4"/>
      <c r="AI504" s="152"/>
      <c r="AJ504" s="153"/>
    </row>
    <row r="505" spans="1:36" s="77" customFormat="1" ht="44.25" customHeight="1" x14ac:dyDescent="0.3">
      <c r="A505" s="4"/>
      <c r="B505" s="1"/>
      <c r="C505" s="57"/>
      <c r="D505" s="58"/>
      <c r="E505" s="139"/>
      <c r="F505" s="162"/>
      <c r="G505" s="177" t="str">
        <f t="shared" si="29"/>
        <v/>
      </c>
      <c r="H505" s="140"/>
      <c r="I505" s="166"/>
      <c r="J505" s="141"/>
      <c r="K505" s="141"/>
      <c r="L505" s="141"/>
      <c r="M505" s="178" t="str">
        <f t="shared" si="30"/>
        <v/>
      </c>
      <c r="N505" s="178" t="str">
        <f t="shared" si="31"/>
        <v/>
      </c>
      <c r="O505" s="143"/>
      <c r="P505" s="140"/>
      <c r="Q505" s="140"/>
      <c r="R505" s="140"/>
      <c r="S505" s="142"/>
      <c r="T505" s="142"/>
      <c r="U505" s="61"/>
      <c r="V505" s="4"/>
      <c r="W505" s="4" t="str">
        <f t="shared" si="32"/>
        <v/>
      </c>
      <c r="X505" s="4"/>
      <c r="AI505" s="152"/>
      <c r="AJ505" s="153"/>
    </row>
    <row r="506" spans="1:36" s="77" customFormat="1" ht="44.25" customHeight="1" x14ac:dyDescent="0.3">
      <c r="A506" s="4"/>
      <c r="B506" s="1"/>
      <c r="C506" s="57"/>
      <c r="D506" s="58"/>
      <c r="E506" s="139"/>
      <c r="F506" s="162"/>
      <c r="G506" s="177" t="str">
        <f t="shared" si="29"/>
        <v/>
      </c>
      <c r="H506" s="140"/>
      <c r="I506" s="166"/>
      <c r="J506" s="141"/>
      <c r="K506" s="141"/>
      <c r="L506" s="141"/>
      <c r="M506" s="178" t="str">
        <f t="shared" si="30"/>
        <v/>
      </c>
      <c r="N506" s="178" t="str">
        <f t="shared" si="31"/>
        <v/>
      </c>
      <c r="O506" s="143"/>
      <c r="P506" s="140"/>
      <c r="Q506" s="140"/>
      <c r="R506" s="140"/>
      <c r="S506" s="142"/>
      <c r="T506" s="142"/>
      <c r="U506" s="61"/>
      <c r="V506" s="4"/>
      <c r="W506" s="4" t="str">
        <f t="shared" si="32"/>
        <v/>
      </c>
      <c r="X506" s="4"/>
      <c r="AI506" s="152"/>
      <c r="AJ506" s="153"/>
    </row>
    <row r="507" spans="1:36" s="77" customFormat="1" ht="44.25" customHeight="1" x14ac:dyDescent="0.3">
      <c r="A507" s="4"/>
      <c r="B507" s="1"/>
      <c r="C507" s="57"/>
      <c r="D507" s="58"/>
      <c r="E507" s="139"/>
      <c r="F507" s="162"/>
      <c r="G507" s="177" t="str">
        <f t="shared" si="29"/>
        <v/>
      </c>
      <c r="H507" s="140"/>
      <c r="I507" s="166"/>
      <c r="J507" s="141"/>
      <c r="K507" s="141"/>
      <c r="L507" s="141"/>
      <c r="M507" s="178" t="str">
        <f t="shared" si="30"/>
        <v/>
      </c>
      <c r="N507" s="178" t="str">
        <f t="shared" si="31"/>
        <v/>
      </c>
      <c r="O507" s="143"/>
      <c r="P507" s="140"/>
      <c r="Q507" s="140"/>
      <c r="R507" s="140"/>
      <c r="S507" s="142"/>
      <c r="T507" s="142"/>
      <c r="U507" s="61"/>
      <c r="V507" s="4"/>
      <c r="W507" s="4" t="str">
        <f t="shared" si="32"/>
        <v/>
      </c>
      <c r="X507" s="4"/>
      <c r="AI507" s="152"/>
      <c r="AJ507" s="153"/>
    </row>
    <row r="508" spans="1:36" s="77" customFormat="1" ht="44.25" customHeight="1" x14ac:dyDescent="0.3">
      <c r="A508" s="4"/>
      <c r="B508" s="1"/>
      <c r="C508" s="57"/>
      <c r="D508" s="58"/>
      <c r="E508" s="139"/>
      <c r="F508" s="162"/>
      <c r="G508" s="177" t="str">
        <f t="shared" si="29"/>
        <v/>
      </c>
      <c r="H508" s="140"/>
      <c r="I508" s="166"/>
      <c r="J508" s="141"/>
      <c r="K508" s="141"/>
      <c r="L508" s="141"/>
      <c r="M508" s="178" t="str">
        <f t="shared" si="30"/>
        <v/>
      </c>
      <c r="N508" s="178" t="str">
        <f t="shared" si="31"/>
        <v/>
      </c>
      <c r="O508" s="143"/>
      <c r="P508" s="140"/>
      <c r="Q508" s="140"/>
      <c r="R508" s="140"/>
      <c r="S508" s="142"/>
      <c r="T508" s="142"/>
      <c r="U508" s="61"/>
      <c r="V508" s="4"/>
      <c r="W508" s="4" t="str">
        <f t="shared" si="32"/>
        <v/>
      </c>
      <c r="X508" s="4"/>
      <c r="AI508" s="152"/>
      <c r="AJ508" s="153"/>
    </row>
    <row r="509" spans="1:36" s="77" customFormat="1" ht="44.25" customHeight="1" x14ac:dyDescent="0.3">
      <c r="A509" s="4"/>
      <c r="B509" s="1"/>
      <c r="C509" s="57"/>
      <c r="D509" s="58"/>
      <c r="E509" s="139"/>
      <c r="F509" s="162"/>
      <c r="G509" s="177" t="str">
        <f t="shared" si="29"/>
        <v/>
      </c>
      <c r="H509" s="140"/>
      <c r="I509" s="166"/>
      <c r="J509" s="141"/>
      <c r="K509" s="141"/>
      <c r="L509" s="141"/>
      <c r="M509" s="178" t="str">
        <f t="shared" si="30"/>
        <v/>
      </c>
      <c r="N509" s="178" t="str">
        <f t="shared" si="31"/>
        <v/>
      </c>
      <c r="O509" s="143"/>
      <c r="P509" s="140"/>
      <c r="Q509" s="140"/>
      <c r="R509" s="140"/>
      <c r="S509" s="142"/>
      <c r="T509" s="142"/>
      <c r="U509" s="61"/>
      <c r="V509" s="4"/>
      <c r="W509" s="4" t="str">
        <f t="shared" si="32"/>
        <v/>
      </c>
      <c r="X509" s="4"/>
      <c r="AI509" s="152"/>
      <c r="AJ509" s="153"/>
    </row>
    <row r="510" spans="1:36" s="77" customFormat="1" ht="44.25" customHeight="1" x14ac:dyDescent="0.3">
      <c r="A510" s="4"/>
      <c r="B510" s="1"/>
      <c r="C510" s="57"/>
      <c r="D510" s="58"/>
      <c r="E510" s="139"/>
      <c r="F510" s="162"/>
      <c r="G510" s="177" t="str">
        <f t="shared" si="29"/>
        <v/>
      </c>
      <c r="H510" s="140"/>
      <c r="I510" s="166"/>
      <c r="J510" s="141"/>
      <c r="K510" s="141"/>
      <c r="L510" s="141"/>
      <c r="M510" s="178" t="str">
        <f t="shared" si="30"/>
        <v/>
      </c>
      <c r="N510" s="178" t="str">
        <f t="shared" si="31"/>
        <v/>
      </c>
      <c r="O510" s="143"/>
      <c r="P510" s="140"/>
      <c r="Q510" s="140"/>
      <c r="R510" s="140"/>
      <c r="S510" s="142"/>
      <c r="T510" s="142"/>
      <c r="U510" s="61"/>
      <c r="V510" s="4"/>
      <c r="W510" s="4" t="str">
        <f t="shared" si="32"/>
        <v/>
      </c>
      <c r="X510" s="4"/>
      <c r="AI510" s="152"/>
      <c r="AJ510" s="153"/>
    </row>
    <row r="511" spans="1:36" s="77" customFormat="1" ht="44.25" customHeight="1" x14ac:dyDescent="0.3">
      <c r="A511" s="4"/>
      <c r="B511" s="1"/>
      <c r="C511" s="57"/>
      <c r="D511" s="58"/>
      <c r="E511" s="139"/>
      <c r="F511" s="162"/>
      <c r="G511" s="177" t="str">
        <f t="shared" si="29"/>
        <v/>
      </c>
      <c r="H511" s="140"/>
      <c r="I511" s="166"/>
      <c r="J511" s="141"/>
      <c r="K511" s="141"/>
      <c r="L511" s="141"/>
      <c r="M511" s="178" t="str">
        <f t="shared" si="30"/>
        <v/>
      </c>
      <c r="N511" s="178" t="str">
        <f t="shared" si="31"/>
        <v/>
      </c>
      <c r="O511" s="143"/>
      <c r="P511" s="140"/>
      <c r="Q511" s="140"/>
      <c r="R511" s="140"/>
      <c r="S511" s="142"/>
      <c r="T511" s="142"/>
      <c r="U511" s="61"/>
      <c r="V511" s="4"/>
      <c r="W511" s="4" t="str">
        <f t="shared" si="32"/>
        <v/>
      </c>
      <c r="X511" s="4"/>
      <c r="AI511" s="152"/>
      <c r="AJ511" s="153"/>
    </row>
    <row r="512" spans="1:36" s="77" customFormat="1" ht="44.25" customHeight="1" x14ac:dyDescent="0.3">
      <c r="A512" s="4"/>
      <c r="B512" s="1"/>
      <c r="C512" s="57"/>
      <c r="D512" s="58"/>
      <c r="E512" s="139"/>
      <c r="F512" s="162"/>
      <c r="G512" s="177" t="str">
        <f t="shared" si="29"/>
        <v/>
      </c>
      <c r="H512" s="140"/>
      <c r="I512" s="166"/>
      <c r="J512" s="141"/>
      <c r="K512" s="141"/>
      <c r="L512" s="141"/>
      <c r="M512" s="178" t="str">
        <f t="shared" si="30"/>
        <v/>
      </c>
      <c r="N512" s="178" t="str">
        <f t="shared" si="31"/>
        <v/>
      </c>
      <c r="O512" s="143"/>
      <c r="P512" s="140"/>
      <c r="Q512" s="140"/>
      <c r="R512" s="140"/>
      <c r="S512" s="142"/>
      <c r="T512" s="142"/>
      <c r="U512" s="61"/>
      <c r="V512" s="4"/>
      <c r="W512" s="4" t="str">
        <f t="shared" si="32"/>
        <v/>
      </c>
      <c r="X512" s="4"/>
      <c r="AI512" s="152"/>
      <c r="AJ512" s="153"/>
    </row>
    <row r="513" spans="1:36" s="77" customFormat="1" ht="44.25" customHeight="1" x14ac:dyDescent="0.3">
      <c r="A513" s="4"/>
      <c r="B513" s="1"/>
      <c r="C513" s="57"/>
      <c r="D513" s="58"/>
      <c r="E513" s="139"/>
      <c r="F513" s="162"/>
      <c r="G513" s="177" t="str">
        <f t="shared" si="29"/>
        <v/>
      </c>
      <c r="H513" s="140"/>
      <c r="I513" s="166"/>
      <c r="J513" s="141"/>
      <c r="K513" s="141"/>
      <c r="L513" s="141"/>
      <c r="M513" s="178" t="str">
        <f t="shared" si="30"/>
        <v/>
      </c>
      <c r="N513" s="178" t="str">
        <f t="shared" si="31"/>
        <v/>
      </c>
      <c r="O513" s="143"/>
      <c r="P513" s="140"/>
      <c r="Q513" s="140"/>
      <c r="R513" s="140"/>
      <c r="S513" s="142"/>
      <c r="T513" s="142"/>
      <c r="U513" s="61"/>
      <c r="V513" s="4"/>
      <c r="W513" s="4" t="str">
        <f t="shared" si="32"/>
        <v/>
      </c>
      <c r="X513" s="4"/>
      <c r="AI513" s="152"/>
      <c r="AJ513" s="153"/>
    </row>
    <row r="514" spans="1:36" s="77" customFormat="1" ht="44.25" customHeight="1" x14ac:dyDescent="0.3">
      <c r="A514" s="4"/>
      <c r="B514" s="1"/>
      <c r="C514" s="57"/>
      <c r="D514" s="58"/>
      <c r="E514" s="139"/>
      <c r="F514" s="162"/>
      <c r="G514" s="177" t="str">
        <f t="shared" si="29"/>
        <v/>
      </c>
      <c r="H514" s="140"/>
      <c r="I514" s="166"/>
      <c r="J514" s="141"/>
      <c r="K514" s="141"/>
      <c r="L514" s="141"/>
      <c r="M514" s="178" t="str">
        <f t="shared" si="30"/>
        <v/>
      </c>
      <c r="N514" s="178" t="str">
        <f t="shared" si="31"/>
        <v/>
      </c>
      <c r="O514" s="143"/>
      <c r="P514" s="140"/>
      <c r="Q514" s="140"/>
      <c r="R514" s="140"/>
      <c r="S514" s="142"/>
      <c r="T514" s="142"/>
      <c r="U514" s="61"/>
      <c r="V514" s="4"/>
      <c r="W514" s="4" t="str">
        <f t="shared" si="32"/>
        <v/>
      </c>
      <c r="X514" s="4"/>
      <c r="AI514" s="152"/>
      <c r="AJ514" s="153"/>
    </row>
    <row r="515" spans="1:36" s="77" customFormat="1" ht="44.25" customHeight="1" x14ac:dyDescent="0.3">
      <c r="A515" s="4"/>
      <c r="B515" s="1"/>
      <c r="C515" s="57"/>
      <c r="D515" s="58"/>
      <c r="E515" s="139"/>
      <c r="F515" s="162"/>
      <c r="G515" s="177" t="str">
        <f t="shared" si="29"/>
        <v/>
      </c>
      <c r="H515" s="140"/>
      <c r="I515" s="166"/>
      <c r="J515" s="141"/>
      <c r="K515" s="141"/>
      <c r="L515" s="141"/>
      <c r="M515" s="178" t="str">
        <f t="shared" si="30"/>
        <v/>
      </c>
      <c r="N515" s="178" t="str">
        <f t="shared" si="31"/>
        <v/>
      </c>
      <c r="O515" s="143"/>
      <c r="P515" s="140"/>
      <c r="Q515" s="140"/>
      <c r="R515" s="140"/>
      <c r="S515" s="142"/>
      <c r="T515" s="142"/>
      <c r="U515" s="61"/>
      <c r="V515" s="4"/>
      <c r="W515" s="4" t="str">
        <f t="shared" si="32"/>
        <v/>
      </c>
      <c r="X515" s="4"/>
      <c r="AI515" s="152"/>
      <c r="AJ515" s="153"/>
    </row>
    <row r="516" spans="1:36" s="77" customFormat="1" ht="44.25" customHeight="1" x14ac:dyDescent="0.3">
      <c r="A516" s="4"/>
      <c r="B516" s="1"/>
      <c r="C516" s="57"/>
      <c r="D516" s="58"/>
      <c r="E516" s="139"/>
      <c r="F516" s="162"/>
      <c r="G516" s="177" t="str">
        <f t="shared" si="29"/>
        <v/>
      </c>
      <c r="H516" s="140"/>
      <c r="I516" s="166"/>
      <c r="J516" s="141"/>
      <c r="K516" s="141"/>
      <c r="L516" s="141"/>
      <c r="M516" s="178" t="str">
        <f t="shared" si="30"/>
        <v/>
      </c>
      <c r="N516" s="178" t="str">
        <f t="shared" si="31"/>
        <v/>
      </c>
      <c r="O516" s="143"/>
      <c r="P516" s="140"/>
      <c r="Q516" s="140"/>
      <c r="R516" s="140"/>
      <c r="S516" s="142"/>
      <c r="T516" s="142"/>
      <c r="U516" s="61"/>
      <c r="V516" s="4"/>
      <c r="W516" s="4" t="str">
        <f t="shared" si="32"/>
        <v/>
      </c>
      <c r="X516" s="4"/>
      <c r="AI516" s="152"/>
      <c r="AJ516" s="153"/>
    </row>
    <row r="517" spans="1:36" s="77" customFormat="1" ht="44.25" customHeight="1" x14ac:dyDescent="0.3">
      <c r="A517" s="4"/>
      <c r="B517" s="1"/>
      <c r="C517" s="57"/>
      <c r="D517" s="58"/>
      <c r="E517" s="139"/>
      <c r="F517" s="162"/>
      <c r="G517" s="177" t="str">
        <f t="shared" si="29"/>
        <v/>
      </c>
      <c r="H517" s="140"/>
      <c r="I517" s="166"/>
      <c r="J517" s="141"/>
      <c r="K517" s="141"/>
      <c r="L517" s="141"/>
      <c r="M517" s="178" t="str">
        <f t="shared" si="30"/>
        <v/>
      </c>
      <c r="N517" s="178" t="str">
        <f t="shared" si="31"/>
        <v/>
      </c>
      <c r="O517" s="143"/>
      <c r="P517" s="140"/>
      <c r="Q517" s="140"/>
      <c r="R517" s="140"/>
      <c r="S517" s="142"/>
      <c r="T517" s="142"/>
      <c r="U517" s="61"/>
      <c r="V517" s="4"/>
      <c r="W517" s="4" t="str">
        <f t="shared" si="32"/>
        <v/>
      </c>
      <c r="X517" s="4"/>
      <c r="AI517" s="152"/>
      <c r="AJ517" s="153"/>
    </row>
    <row r="518" spans="1:36" s="77" customFormat="1" ht="44.25" customHeight="1" x14ac:dyDescent="0.3">
      <c r="A518" s="4"/>
      <c r="B518" s="1"/>
      <c r="C518" s="57"/>
      <c r="D518" s="58"/>
      <c r="E518" s="139"/>
      <c r="F518" s="162"/>
      <c r="G518" s="177" t="str">
        <f t="shared" si="29"/>
        <v/>
      </c>
      <c r="H518" s="140"/>
      <c r="I518" s="166"/>
      <c r="J518" s="141"/>
      <c r="K518" s="141"/>
      <c r="L518" s="141"/>
      <c r="M518" s="178" t="str">
        <f t="shared" si="30"/>
        <v/>
      </c>
      <c r="N518" s="178" t="str">
        <f t="shared" si="31"/>
        <v/>
      </c>
      <c r="O518" s="143"/>
      <c r="P518" s="140"/>
      <c r="Q518" s="140"/>
      <c r="R518" s="140"/>
      <c r="S518" s="142"/>
      <c r="T518" s="142"/>
      <c r="U518" s="61"/>
      <c r="V518" s="4"/>
      <c r="W518" s="4" t="str">
        <f t="shared" si="32"/>
        <v/>
      </c>
      <c r="X518" s="4"/>
      <c r="AI518" s="152"/>
      <c r="AJ518" s="153"/>
    </row>
    <row r="519" spans="1:36" s="77" customFormat="1" ht="44.25" customHeight="1" x14ac:dyDescent="0.3">
      <c r="A519" s="4"/>
      <c r="B519" s="1"/>
      <c r="C519" s="57"/>
      <c r="D519" s="58"/>
      <c r="E519" s="139"/>
      <c r="F519" s="162"/>
      <c r="G519" s="177" t="str">
        <f t="shared" si="29"/>
        <v/>
      </c>
      <c r="H519" s="140"/>
      <c r="I519" s="166"/>
      <c r="J519" s="141"/>
      <c r="K519" s="141"/>
      <c r="L519" s="141"/>
      <c r="M519" s="178" t="str">
        <f t="shared" si="30"/>
        <v/>
      </c>
      <c r="N519" s="178" t="str">
        <f t="shared" si="31"/>
        <v/>
      </c>
      <c r="O519" s="143"/>
      <c r="P519" s="140"/>
      <c r="Q519" s="140"/>
      <c r="R519" s="140"/>
      <c r="S519" s="142"/>
      <c r="T519" s="142"/>
      <c r="U519" s="61"/>
      <c r="V519" s="4"/>
      <c r="W519" s="4" t="str">
        <f t="shared" si="32"/>
        <v/>
      </c>
      <c r="X519" s="4"/>
      <c r="AI519" s="152"/>
      <c r="AJ519" s="153"/>
    </row>
    <row r="520" spans="1:36" s="77" customFormat="1" ht="44.25" customHeight="1" x14ac:dyDescent="0.3">
      <c r="A520" s="4"/>
      <c r="B520" s="1"/>
      <c r="C520" s="57"/>
      <c r="D520" s="58"/>
      <c r="E520" s="139"/>
      <c r="F520" s="162"/>
      <c r="G520" s="177" t="str">
        <f t="shared" si="29"/>
        <v/>
      </c>
      <c r="H520" s="140"/>
      <c r="I520" s="166"/>
      <c r="J520" s="141"/>
      <c r="K520" s="141"/>
      <c r="L520" s="141"/>
      <c r="M520" s="178" t="str">
        <f t="shared" si="30"/>
        <v/>
      </c>
      <c r="N520" s="178" t="str">
        <f t="shared" si="31"/>
        <v/>
      </c>
      <c r="O520" s="143"/>
      <c r="P520" s="140"/>
      <c r="Q520" s="140"/>
      <c r="R520" s="140"/>
      <c r="S520" s="142"/>
      <c r="T520" s="142"/>
      <c r="U520" s="61"/>
      <c r="V520" s="4"/>
      <c r="W520" s="4" t="str">
        <f t="shared" si="32"/>
        <v/>
      </c>
      <c r="X520" s="4"/>
      <c r="AI520" s="152"/>
      <c r="AJ520" s="153"/>
    </row>
    <row r="521" spans="1:36" s="77" customFormat="1" ht="44.25" customHeight="1" x14ac:dyDescent="0.3">
      <c r="A521" s="4"/>
      <c r="B521" s="1"/>
      <c r="C521" s="57"/>
      <c r="D521" s="58"/>
      <c r="E521" s="139"/>
      <c r="F521" s="162"/>
      <c r="G521" s="177" t="str">
        <f t="shared" si="29"/>
        <v/>
      </c>
      <c r="H521" s="140"/>
      <c r="I521" s="166"/>
      <c r="J521" s="141"/>
      <c r="K521" s="141"/>
      <c r="L521" s="141"/>
      <c r="M521" s="178" t="str">
        <f t="shared" si="30"/>
        <v/>
      </c>
      <c r="N521" s="178" t="str">
        <f t="shared" si="31"/>
        <v/>
      </c>
      <c r="O521" s="143"/>
      <c r="P521" s="140"/>
      <c r="Q521" s="140"/>
      <c r="R521" s="140"/>
      <c r="S521" s="142"/>
      <c r="T521" s="142"/>
      <c r="U521" s="61"/>
      <c r="V521" s="4"/>
      <c r="W521" s="4" t="str">
        <f t="shared" si="32"/>
        <v/>
      </c>
      <c r="X521" s="4"/>
      <c r="AI521" s="152"/>
      <c r="AJ521" s="153"/>
    </row>
    <row r="522" spans="1:36" s="77" customFormat="1" ht="44.25" customHeight="1" x14ac:dyDescent="0.3">
      <c r="A522" s="4"/>
      <c r="B522" s="1"/>
      <c r="C522" s="57"/>
      <c r="D522" s="58"/>
      <c r="E522" s="139"/>
      <c r="F522" s="162"/>
      <c r="G522" s="177" t="str">
        <f t="shared" si="29"/>
        <v/>
      </c>
      <c r="H522" s="140"/>
      <c r="I522" s="166"/>
      <c r="J522" s="141"/>
      <c r="K522" s="141"/>
      <c r="L522" s="141"/>
      <c r="M522" s="178" t="str">
        <f t="shared" si="30"/>
        <v/>
      </c>
      <c r="N522" s="178" t="str">
        <f t="shared" si="31"/>
        <v/>
      </c>
      <c r="O522" s="143"/>
      <c r="P522" s="140"/>
      <c r="Q522" s="140"/>
      <c r="R522" s="140"/>
      <c r="S522" s="142"/>
      <c r="T522" s="142"/>
      <c r="U522" s="61"/>
      <c r="V522" s="4"/>
      <c r="W522" s="4" t="str">
        <f t="shared" si="32"/>
        <v/>
      </c>
      <c r="X522" s="4"/>
      <c r="AI522" s="152"/>
      <c r="AJ522" s="153"/>
    </row>
    <row r="523" spans="1:36" s="77" customFormat="1" ht="44.25" customHeight="1" x14ac:dyDescent="0.3">
      <c r="A523" s="4"/>
      <c r="B523" s="1"/>
      <c r="C523" s="57"/>
      <c r="D523" s="58"/>
      <c r="E523" s="139"/>
      <c r="F523" s="162"/>
      <c r="G523" s="177" t="str">
        <f t="shared" si="29"/>
        <v/>
      </c>
      <c r="H523" s="140"/>
      <c r="I523" s="166"/>
      <c r="J523" s="141"/>
      <c r="K523" s="141"/>
      <c r="L523" s="141"/>
      <c r="M523" s="178" t="str">
        <f t="shared" si="30"/>
        <v/>
      </c>
      <c r="N523" s="178" t="str">
        <f t="shared" si="31"/>
        <v/>
      </c>
      <c r="O523" s="143"/>
      <c r="P523" s="140"/>
      <c r="Q523" s="140"/>
      <c r="R523" s="140"/>
      <c r="S523" s="142"/>
      <c r="T523" s="142"/>
      <c r="U523" s="61"/>
      <c r="V523" s="4"/>
      <c r="W523" s="4" t="str">
        <f t="shared" si="32"/>
        <v/>
      </c>
      <c r="X523" s="4"/>
      <c r="AI523" s="152"/>
      <c r="AJ523" s="153"/>
    </row>
    <row r="524" spans="1:36" s="77" customFormat="1" ht="44.25" customHeight="1" x14ac:dyDescent="0.3">
      <c r="A524" s="4"/>
      <c r="B524" s="1"/>
      <c r="C524" s="57"/>
      <c r="D524" s="58"/>
      <c r="E524" s="139"/>
      <c r="F524" s="162"/>
      <c r="G524" s="177" t="str">
        <f t="shared" si="29"/>
        <v/>
      </c>
      <c r="H524" s="140"/>
      <c r="I524" s="166"/>
      <c r="J524" s="141"/>
      <c r="K524" s="141"/>
      <c r="L524" s="141"/>
      <c r="M524" s="178" t="str">
        <f t="shared" si="30"/>
        <v/>
      </c>
      <c r="N524" s="178" t="str">
        <f t="shared" si="31"/>
        <v/>
      </c>
      <c r="O524" s="143"/>
      <c r="P524" s="140"/>
      <c r="Q524" s="140"/>
      <c r="R524" s="140"/>
      <c r="S524" s="142"/>
      <c r="T524" s="142"/>
      <c r="U524" s="61"/>
      <c r="V524" s="4"/>
      <c r="W524" s="4" t="str">
        <f t="shared" si="32"/>
        <v/>
      </c>
      <c r="X524" s="4"/>
      <c r="AI524" s="152"/>
      <c r="AJ524" s="153"/>
    </row>
    <row r="525" spans="1:36" s="77" customFormat="1" ht="44.25" customHeight="1" x14ac:dyDescent="0.3">
      <c r="A525" s="4"/>
      <c r="B525" s="1"/>
      <c r="C525" s="57"/>
      <c r="D525" s="58"/>
      <c r="E525" s="139"/>
      <c r="F525" s="162"/>
      <c r="G525" s="177" t="str">
        <f t="shared" si="29"/>
        <v/>
      </c>
      <c r="H525" s="140"/>
      <c r="I525" s="166"/>
      <c r="J525" s="141"/>
      <c r="K525" s="141"/>
      <c r="L525" s="141"/>
      <c r="M525" s="178" t="str">
        <f t="shared" si="30"/>
        <v/>
      </c>
      <c r="N525" s="178" t="str">
        <f t="shared" si="31"/>
        <v/>
      </c>
      <c r="O525" s="143"/>
      <c r="P525" s="140"/>
      <c r="Q525" s="140"/>
      <c r="R525" s="140"/>
      <c r="S525" s="142"/>
      <c r="T525" s="142"/>
      <c r="U525" s="61"/>
      <c r="V525" s="4"/>
      <c r="W525" s="4" t="str">
        <f t="shared" si="32"/>
        <v/>
      </c>
      <c r="X525" s="4"/>
      <c r="AI525" s="152"/>
      <c r="AJ525" s="153"/>
    </row>
    <row r="526" spans="1:36" s="77" customFormat="1" ht="44.25" customHeight="1" x14ac:dyDescent="0.3">
      <c r="A526" s="4"/>
      <c r="B526" s="1"/>
      <c r="C526" s="57"/>
      <c r="D526" s="58"/>
      <c r="E526" s="139"/>
      <c r="F526" s="162"/>
      <c r="G526" s="177" t="str">
        <f t="shared" si="29"/>
        <v/>
      </c>
      <c r="H526" s="140"/>
      <c r="I526" s="166"/>
      <c r="J526" s="141"/>
      <c r="K526" s="141"/>
      <c r="L526" s="141"/>
      <c r="M526" s="178" t="str">
        <f t="shared" si="30"/>
        <v/>
      </c>
      <c r="N526" s="178" t="str">
        <f t="shared" si="31"/>
        <v/>
      </c>
      <c r="O526" s="143"/>
      <c r="P526" s="140"/>
      <c r="Q526" s="140"/>
      <c r="R526" s="140"/>
      <c r="S526" s="142"/>
      <c r="T526" s="142"/>
      <c r="U526" s="61"/>
      <c r="V526" s="4"/>
      <c r="W526" s="4" t="str">
        <f t="shared" si="32"/>
        <v/>
      </c>
      <c r="X526" s="4"/>
      <c r="AI526" s="152"/>
      <c r="AJ526" s="153"/>
    </row>
    <row r="527" spans="1:36" s="77" customFormat="1" ht="44.25" customHeight="1" x14ac:dyDescent="0.3">
      <c r="A527" s="4"/>
      <c r="B527" s="1"/>
      <c r="C527" s="57"/>
      <c r="D527" s="58"/>
      <c r="E527" s="139"/>
      <c r="F527" s="162"/>
      <c r="G527" s="177" t="str">
        <f t="shared" si="29"/>
        <v/>
      </c>
      <c r="H527" s="140"/>
      <c r="I527" s="166"/>
      <c r="J527" s="141"/>
      <c r="K527" s="141"/>
      <c r="L527" s="141"/>
      <c r="M527" s="178" t="str">
        <f t="shared" si="30"/>
        <v/>
      </c>
      <c r="N527" s="178" t="str">
        <f t="shared" si="31"/>
        <v/>
      </c>
      <c r="O527" s="143"/>
      <c r="P527" s="140"/>
      <c r="Q527" s="140"/>
      <c r="R527" s="140"/>
      <c r="S527" s="142"/>
      <c r="T527" s="142"/>
      <c r="U527" s="61"/>
      <c r="V527" s="4"/>
      <c r="W527" s="4" t="str">
        <f t="shared" si="32"/>
        <v/>
      </c>
      <c r="X527" s="4"/>
      <c r="AI527" s="152"/>
      <c r="AJ527" s="153"/>
    </row>
    <row r="528" spans="1:36" s="77" customFormat="1" ht="44.25" customHeight="1" x14ac:dyDescent="0.3">
      <c r="A528" s="4"/>
      <c r="B528" s="1"/>
      <c r="C528" s="57"/>
      <c r="D528" s="58"/>
      <c r="E528" s="139"/>
      <c r="F528" s="162"/>
      <c r="G528" s="177" t="str">
        <f t="shared" si="29"/>
        <v/>
      </c>
      <c r="H528" s="140"/>
      <c r="I528" s="166"/>
      <c r="J528" s="141"/>
      <c r="K528" s="141"/>
      <c r="L528" s="141"/>
      <c r="M528" s="178" t="str">
        <f t="shared" si="30"/>
        <v/>
      </c>
      <c r="N528" s="178" t="str">
        <f t="shared" si="31"/>
        <v/>
      </c>
      <c r="O528" s="143"/>
      <c r="P528" s="140"/>
      <c r="Q528" s="140"/>
      <c r="R528" s="140"/>
      <c r="S528" s="142"/>
      <c r="T528" s="142"/>
      <c r="U528" s="61"/>
      <c r="V528" s="4"/>
      <c r="W528" s="4" t="str">
        <f t="shared" si="32"/>
        <v/>
      </c>
      <c r="X528" s="4"/>
      <c r="AI528" s="152"/>
      <c r="AJ528" s="153"/>
    </row>
    <row r="529" spans="1:36" s="77" customFormat="1" ht="44.25" customHeight="1" x14ac:dyDescent="0.3">
      <c r="A529" s="4"/>
      <c r="B529" s="1"/>
      <c r="C529" s="57"/>
      <c r="D529" s="58"/>
      <c r="E529" s="139"/>
      <c r="F529" s="162"/>
      <c r="G529" s="177" t="str">
        <f t="shared" si="29"/>
        <v/>
      </c>
      <c r="H529" s="140"/>
      <c r="I529" s="166"/>
      <c r="J529" s="141"/>
      <c r="K529" s="141"/>
      <c r="L529" s="141"/>
      <c r="M529" s="178" t="str">
        <f t="shared" si="30"/>
        <v/>
      </c>
      <c r="N529" s="178" t="str">
        <f t="shared" si="31"/>
        <v/>
      </c>
      <c r="O529" s="143"/>
      <c r="P529" s="140"/>
      <c r="Q529" s="140"/>
      <c r="R529" s="140"/>
      <c r="S529" s="142"/>
      <c r="T529" s="142"/>
      <c r="U529" s="61"/>
      <c r="V529" s="4"/>
      <c r="W529" s="4" t="str">
        <f t="shared" si="32"/>
        <v/>
      </c>
      <c r="X529" s="4"/>
      <c r="AI529" s="152"/>
      <c r="AJ529" s="153"/>
    </row>
    <row r="530" spans="1:36" s="77" customFormat="1" ht="44.25" customHeight="1" x14ac:dyDescent="0.3">
      <c r="A530" s="4"/>
      <c r="B530" s="1"/>
      <c r="C530" s="57"/>
      <c r="D530" s="58"/>
      <c r="E530" s="139"/>
      <c r="F530" s="162"/>
      <c r="G530" s="177" t="str">
        <f t="shared" si="29"/>
        <v/>
      </c>
      <c r="H530" s="140"/>
      <c r="I530" s="166"/>
      <c r="J530" s="141"/>
      <c r="K530" s="141"/>
      <c r="L530" s="141"/>
      <c r="M530" s="178" t="str">
        <f t="shared" si="30"/>
        <v/>
      </c>
      <c r="N530" s="178" t="str">
        <f t="shared" si="31"/>
        <v/>
      </c>
      <c r="O530" s="143"/>
      <c r="P530" s="140"/>
      <c r="Q530" s="140"/>
      <c r="R530" s="140"/>
      <c r="S530" s="142"/>
      <c r="T530" s="142"/>
      <c r="U530" s="61"/>
      <c r="V530" s="4"/>
      <c r="W530" s="4" t="str">
        <f t="shared" si="32"/>
        <v/>
      </c>
      <c r="X530" s="4"/>
      <c r="AI530" s="152"/>
      <c r="AJ530" s="153"/>
    </row>
    <row r="531" spans="1:36" s="77" customFormat="1" ht="44.25" customHeight="1" x14ac:dyDescent="0.3">
      <c r="A531" s="4"/>
      <c r="B531" s="1"/>
      <c r="C531" s="57"/>
      <c r="D531" s="58"/>
      <c r="E531" s="139"/>
      <c r="F531" s="162"/>
      <c r="G531" s="177" t="str">
        <f t="shared" si="29"/>
        <v/>
      </c>
      <c r="H531" s="140"/>
      <c r="I531" s="166"/>
      <c r="J531" s="141"/>
      <c r="K531" s="141"/>
      <c r="L531" s="141"/>
      <c r="M531" s="178" t="str">
        <f t="shared" si="30"/>
        <v/>
      </c>
      <c r="N531" s="178" t="str">
        <f t="shared" si="31"/>
        <v/>
      </c>
      <c r="O531" s="143"/>
      <c r="P531" s="140"/>
      <c r="Q531" s="140"/>
      <c r="R531" s="140"/>
      <c r="S531" s="142"/>
      <c r="T531" s="142"/>
      <c r="U531" s="61"/>
      <c r="V531" s="4"/>
      <c r="W531" s="4" t="str">
        <f t="shared" si="32"/>
        <v/>
      </c>
      <c r="X531" s="4"/>
      <c r="AI531" s="152"/>
      <c r="AJ531" s="153"/>
    </row>
    <row r="532" spans="1:36" s="77" customFormat="1" ht="44.25" customHeight="1" x14ac:dyDescent="0.3">
      <c r="A532" s="4"/>
      <c r="B532" s="1"/>
      <c r="C532" s="57"/>
      <c r="D532" s="58"/>
      <c r="E532" s="139"/>
      <c r="F532" s="162"/>
      <c r="G532" s="177" t="str">
        <f t="shared" ref="G532:G595" si="33">IFERROR(VLOOKUP(E532&amp;"+"&amp;F532,$X$19:$AA$69,4,0),"")</f>
        <v/>
      </c>
      <c r="H532" s="140"/>
      <c r="I532" s="166"/>
      <c r="J532" s="141"/>
      <c r="K532" s="141"/>
      <c r="L532" s="141"/>
      <c r="M532" s="178" t="str">
        <f t="shared" ref="M532:M595" si="34">IFERROR(J532/100*$W532,"")</f>
        <v/>
      </c>
      <c r="N532" s="178" t="str">
        <f t="shared" ref="N532:N595" si="35">IFERROR(K532/100*$W532,"")</f>
        <v/>
      </c>
      <c r="O532" s="143"/>
      <c r="P532" s="140"/>
      <c r="Q532" s="140"/>
      <c r="R532" s="140"/>
      <c r="S532" s="142"/>
      <c r="T532" s="142"/>
      <c r="U532" s="61"/>
      <c r="V532" s="4"/>
      <c r="W532" s="4" t="str">
        <f t="shared" ref="W532:W595" si="36">IF(L532="50 %","50",IF(L532="60 %","60",""))</f>
        <v/>
      </c>
      <c r="X532" s="4"/>
      <c r="AI532" s="152"/>
      <c r="AJ532" s="153"/>
    </row>
    <row r="533" spans="1:36" s="77" customFormat="1" ht="44.25" customHeight="1" x14ac:dyDescent="0.3">
      <c r="A533" s="4"/>
      <c r="B533" s="1"/>
      <c r="C533" s="57"/>
      <c r="D533" s="58"/>
      <c r="E533" s="139"/>
      <c r="F533" s="162"/>
      <c r="G533" s="177" t="str">
        <f t="shared" si="33"/>
        <v/>
      </c>
      <c r="H533" s="140"/>
      <c r="I533" s="166"/>
      <c r="J533" s="141"/>
      <c r="K533" s="141"/>
      <c r="L533" s="141"/>
      <c r="M533" s="178" t="str">
        <f t="shared" si="34"/>
        <v/>
      </c>
      <c r="N533" s="178" t="str">
        <f t="shared" si="35"/>
        <v/>
      </c>
      <c r="O533" s="143"/>
      <c r="P533" s="140"/>
      <c r="Q533" s="140"/>
      <c r="R533" s="140"/>
      <c r="S533" s="142"/>
      <c r="T533" s="142"/>
      <c r="U533" s="61"/>
      <c r="V533" s="4"/>
      <c r="W533" s="4" t="str">
        <f t="shared" si="36"/>
        <v/>
      </c>
      <c r="X533" s="4"/>
      <c r="AI533" s="152"/>
      <c r="AJ533" s="153"/>
    </row>
    <row r="534" spans="1:36" s="77" customFormat="1" ht="44.25" customHeight="1" x14ac:dyDescent="0.3">
      <c r="A534" s="4"/>
      <c r="B534" s="1"/>
      <c r="C534" s="57"/>
      <c r="D534" s="58"/>
      <c r="E534" s="139"/>
      <c r="F534" s="162"/>
      <c r="G534" s="177" t="str">
        <f t="shared" si="33"/>
        <v/>
      </c>
      <c r="H534" s="140"/>
      <c r="I534" s="166"/>
      <c r="J534" s="141"/>
      <c r="K534" s="141"/>
      <c r="L534" s="141"/>
      <c r="M534" s="178" t="str">
        <f t="shared" si="34"/>
        <v/>
      </c>
      <c r="N534" s="178" t="str">
        <f t="shared" si="35"/>
        <v/>
      </c>
      <c r="O534" s="143"/>
      <c r="P534" s="140"/>
      <c r="Q534" s="140"/>
      <c r="R534" s="140"/>
      <c r="S534" s="142"/>
      <c r="T534" s="142"/>
      <c r="U534" s="61"/>
      <c r="V534" s="4"/>
      <c r="W534" s="4" t="str">
        <f t="shared" si="36"/>
        <v/>
      </c>
      <c r="X534" s="4"/>
      <c r="AI534" s="152"/>
      <c r="AJ534" s="153"/>
    </row>
    <row r="535" spans="1:36" s="77" customFormat="1" ht="44.25" customHeight="1" x14ac:dyDescent="0.3">
      <c r="A535" s="4"/>
      <c r="B535" s="1"/>
      <c r="C535" s="57"/>
      <c r="D535" s="58"/>
      <c r="E535" s="139"/>
      <c r="F535" s="162"/>
      <c r="G535" s="177" t="str">
        <f t="shared" si="33"/>
        <v/>
      </c>
      <c r="H535" s="140"/>
      <c r="I535" s="166"/>
      <c r="J535" s="141"/>
      <c r="K535" s="141"/>
      <c r="L535" s="141"/>
      <c r="M535" s="178" t="str">
        <f t="shared" si="34"/>
        <v/>
      </c>
      <c r="N535" s="178" t="str">
        <f t="shared" si="35"/>
        <v/>
      </c>
      <c r="O535" s="143"/>
      <c r="P535" s="140"/>
      <c r="Q535" s="140"/>
      <c r="R535" s="140"/>
      <c r="S535" s="142"/>
      <c r="T535" s="142"/>
      <c r="U535" s="61"/>
      <c r="V535" s="4"/>
      <c r="W535" s="4" t="str">
        <f t="shared" si="36"/>
        <v/>
      </c>
      <c r="X535" s="4"/>
      <c r="AI535" s="152"/>
      <c r="AJ535" s="153"/>
    </row>
    <row r="536" spans="1:36" s="77" customFormat="1" ht="44.25" customHeight="1" x14ac:dyDescent="0.3">
      <c r="A536" s="4"/>
      <c r="B536" s="1"/>
      <c r="C536" s="57"/>
      <c r="D536" s="58"/>
      <c r="E536" s="139"/>
      <c r="F536" s="162"/>
      <c r="G536" s="177" t="str">
        <f t="shared" si="33"/>
        <v/>
      </c>
      <c r="H536" s="140"/>
      <c r="I536" s="166"/>
      <c r="J536" s="141"/>
      <c r="K536" s="141"/>
      <c r="L536" s="141"/>
      <c r="M536" s="178" t="str">
        <f t="shared" si="34"/>
        <v/>
      </c>
      <c r="N536" s="178" t="str">
        <f t="shared" si="35"/>
        <v/>
      </c>
      <c r="O536" s="143"/>
      <c r="P536" s="140"/>
      <c r="Q536" s="140"/>
      <c r="R536" s="140"/>
      <c r="S536" s="142"/>
      <c r="T536" s="142"/>
      <c r="U536" s="61"/>
      <c r="V536" s="4"/>
      <c r="W536" s="4" t="str">
        <f t="shared" si="36"/>
        <v/>
      </c>
      <c r="X536" s="4"/>
      <c r="AI536" s="152"/>
      <c r="AJ536" s="153"/>
    </row>
    <row r="537" spans="1:36" s="77" customFormat="1" ht="44.25" customHeight="1" x14ac:dyDescent="0.3">
      <c r="A537" s="4"/>
      <c r="B537" s="1"/>
      <c r="C537" s="57"/>
      <c r="D537" s="58"/>
      <c r="E537" s="139"/>
      <c r="F537" s="162"/>
      <c r="G537" s="177" t="str">
        <f t="shared" si="33"/>
        <v/>
      </c>
      <c r="H537" s="140"/>
      <c r="I537" s="166"/>
      <c r="J537" s="141"/>
      <c r="K537" s="141"/>
      <c r="L537" s="141"/>
      <c r="M537" s="178" t="str">
        <f t="shared" si="34"/>
        <v/>
      </c>
      <c r="N537" s="178" t="str">
        <f t="shared" si="35"/>
        <v/>
      </c>
      <c r="O537" s="143"/>
      <c r="P537" s="140"/>
      <c r="Q537" s="140"/>
      <c r="R537" s="140"/>
      <c r="S537" s="142"/>
      <c r="T537" s="142"/>
      <c r="U537" s="61"/>
      <c r="V537" s="4"/>
      <c r="W537" s="4" t="str">
        <f t="shared" si="36"/>
        <v/>
      </c>
      <c r="X537" s="4"/>
      <c r="AI537" s="152"/>
      <c r="AJ537" s="153"/>
    </row>
    <row r="538" spans="1:36" s="77" customFormat="1" ht="44.25" customHeight="1" x14ac:dyDescent="0.3">
      <c r="A538" s="4"/>
      <c r="B538" s="1"/>
      <c r="C538" s="57"/>
      <c r="D538" s="58"/>
      <c r="E538" s="139"/>
      <c r="F538" s="162"/>
      <c r="G538" s="177" t="str">
        <f t="shared" si="33"/>
        <v/>
      </c>
      <c r="H538" s="140"/>
      <c r="I538" s="166"/>
      <c r="J538" s="141"/>
      <c r="K538" s="141"/>
      <c r="L538" s="141"/>
      <c r="M538" s="178" t="str">
        <f t="shared" si="34"/>
        <v/>
      </c>
      <c r="N538" s="178" t="str">
        <f t="shared" si="35"/>
        <v/>
      </c>
      <c r="O538" s="143"/>
      <c r="P538" s="140"/>
      <c r="Q538" s="140"/>
      <c r="R538" s="140"/>
      <c r="S538" s="142"/>
      <c r="T538" s="142"/>
      <c r="U538" s="61"/>
      <c r="V538" s="4"/>
      <c r="W538" s="4" t="str">
        <f t="shared" si="36"/>
        <v/>
      </c>
      <c r="X538" s="4"/>
      <c r="AI538" s="152"/>
      <c r="AJ538" s="153"/>
    </row>
    <row r="539" spans="1:36" s="77" customFormat="1" ht="44.25" customHeight="1" x14ac:dyDescent="0.3">
      <c r="A539" s="4"/>
      <c r="B539" s="1"/>
      <c r="C539" s="57"/>
      <c r="D539" s="58"/>
      <c r="E539" s="139"/>
      <c r="F539" s="162"/>
      <c r="G539" s="177" t="str">
        <f t="shared" si="33"/>
        <v/>
      </c>
      <c r="H539" s="140"/>
      <c r="I539" s="166"/>
      <c r="J539" s="141"/>
      <c r="K539" s="141"/>
      <c r="L539" s="141"/>
      <c r="M539" s="178" t="str">
        <f t="shared" si="34"/>
        <v/>
      </c>
      <c r="N539" s="178" t="str">
        <f t="shared" si="35"/>
        <v/>
      </c>
      <c r="O539" s="143"/>
      <c r="P539" s="140"/>
      <c r="Q539" s="140"/>
      <c r="R539" s="140"/>
      <c r="S539" s="142"/>
      <c r="T539" s="142"/>
      <c r="U539" s="61"/>
      <c r="V539" s="4"/>
      <c r="W539" s="4" t="str">
        <f t="shared" si="36"/>
        <v/>
      </c>
      <c r="X539" s="4"/>
      <c r="AI539" s="152"/>
      <c r="AJ539" s="153"/>
    </row>
    <row r="540" spans="1:36" s="77" customFormat="1" ht="44.25" customHeight="1" x14ac:dyDescent="0.3">
      <c r="A540" s="4"/>
      <c r="B540" s="1"/>
      <c r="C540" s="57"/>
      <c r="D540" s="58"/>
      <c r="E540" s="139"/>
      <c r="F540" s="162"/>
      <c r="G540" s="177" t="str">
        <f t="shared" si="33"/>
        <v/>
      </c>
      <c r="H540" s="140"/>
      <c r="I540" s="166"/>
      <c r="J540" s="141"/>
      <c r="K540" s="141"/>
      <c r="L540" s="141"/>
      <c r="M540" s="178" t="str">
        <f t="shared" si="34"/>
        <v/>
      </c>
      <c r="N540" s="178" t="str">
        <f t="shared" si="35"/>
        <v/>
      </c>
      <c r="O540" s="143"/>
      <c r="P540" s="140"/>
      <c r="Q540" s="140"/>
      <c r="R540" s="140"/>
      <c r="S540" s="142"/>
      <c r="T540" s="142"/>
      <c r="U540" s="61"/>
      <c r="V540" s="4"/>
      <c r="W540" s="4" t="str">
        <f t="shared" si="36"/>
        <v/>
      </c>
      <c r="X540" s="4"/>
      <c r="AI540" s="152"/>
      <c r="AJ540" s="153"/>
    </row>
    <row r="541" spans="1:36" s="77" customFormat="1" ht="44.25" customHeight="1" x14ac:dyDescent="0.3">
      <c r="A541" s="4"/>
      <c r="B541" s="1"/>
      <c r="C541" s="57"/>
      <c r="D541" s="58"/>
      <c r="E541" s="139"/>
      <c r="F541" s="162"/>
      <c r="G541" s="177" t="str">
        <f t="shared" si="33"/>
        <v/>
      </c>
      <c r="H541" s="140"/>
      <c r="I541" s="166"/>
      <c r="J541" s="141"/>
      <c r="K541" s="141"/>
      <c r="L541" s="141"/>
      <c r="M541" s="178" t="str">
        <f t="shared" si="34"/>
        <v/>
      </c>
      <c r="N541" s="178" t="str">
        <f t="shared" si="35"/>
        <v/>
      </c>
      <c r="O541" s="143"/>
      <c r="P541" s="140"/>
      <c r="Q541" s="140"/>
      <c r="R541" s="140"/>
      <c r="S541" s="142"/>
      <c r="T541" s="142"/>
      <c r="U541" s="61"/>
      <c r="V541" s="4"/>
      <c r="W541" s="4" t="str">
        <f t="shared" si="36"/>
        <v/>
      </c>
      <c r="X541" s="4"/>
      <c r="AI541" s="152"/>
      <c r="AJ541" s="153"/>
    </row>
    <row r="542" spans="1:36" s="77" customFormat="1" ht="44.25" customHeight="1" x14ac:dyDescent="0.3">
      <c r="A542" s="4"/>
      <c r="B542" s="1"/>
      <c r="C542" s="57"/>
      <c r="D542" s="58"/>
      <c r="E542" s="139"/>
      <c r="F542" s="162"/>
      <c r="G542" s="177" t="str">
        <f t="shared" si="33"/>
        <v/>
      </c>
      <c r="H542" s="140"/>
      <c r="I542" s="166"/>
      <c r="J542" s="141"/>
      <c r="K542" s="141"/>
      <c r="L542" s="141"/>
      <c r="M542" s="178" t="str">
        <f t="shared" si="34"/>
        <v/>
      </c>
      <c r="N542" s="178" t="str">
        <f t="shared" si="35"/>
        <v/>
      </c>
      <c r="O542" s="143"/>
      <c r="P542" s="140"/>
      <c r="Q542" s="140"/>
      <c r="R542" s="140"/>
      <c r="S542" s="142"/>
      <c r="T542" s="142"/>
      <c r="U542" s="61"/>
      <c r="V542" s="4"/>
      <c r="W542" s="4" t="str">
        <f t="shared" si="36"/>
        <v/>
      </c>
      <c r="X542" s="4"/>
      <c r="AI542" s="152"/>
      <c r="AJ542" s="153"/>
    </row>
    <row r="543" spans="1:36" s="77" customFormat="1" ht="44.25" customHeight="1" x14ac:dyDescent="0.3">
      <c r="A543" s="4"/>
      <c r="B543" s="1"/>
      <c r="C543" s="57"/>
      <c r="D543" s="58"/>
      <c r="E543" s="139"/>
      <c r="F543" s="162"/>
      <c r="G543" s="177" t="str">
        <f t="shared" si="33"/>
        <v/>
      </c>
      <c r="H543" s="140"/>
      <c r="I543" s="166"/>
      <c r="J543" s="141"/>
      <c r="K543" s="141"/>
      <c r="L543" s="141"/>
      <c r="M543" s="178" t="str">
        <f t="shared" si="34"/>
        <v/>
      </c>
      <c r="N543" s="178" t="str">
        <f t="shared" si="35"/>
        <v/>
      </c>
      <c r="O543" s="143"/>
      <c r="P543" s="140"/>
      <c r="Q543" s="140"/>
      <c r="R543" s="140"/>
      <c r="S543" s="142"/>
      <c r="T543" s="142"/>
      <c r="U543" s="61"/>
      <c r="V543" s="4"/>
      <c r="W543" s="4" t="str">
        <f t="shared" si="36"/>
        <v/>
      </c>
      <c r="X543" s="4"/>
      <c r="AI543" s="152"/>
      <c r="AJ543" s="153"/>
    </row>
    <row r="544" spans="1:36" s="77" customFormat="1" ht="44.25" customHeight="1" x14ac:dyDescent="0.3">
      <c r="A544" s="4"/>
      <c r="B544" s="1"/>
      <c r="C544" s="57"/>
      <c r="D544" s="58"/>
      <c r="E544" s="139"/>
      <c r="F544" s="162"/>
      <c r="G544" s="177" t="str">
        <f t="shared" si="33"/>
        <v/>
      </c>
      <c r="H544" s="140"/>
      <c r="I544" s="166"/>
      <c r="J544" s="141"/>
      <c r="K544" s="141"/>
      <c r="L544" s="141"/>
      <c r="M544" s="178" t="str">
        <f t="shared" si="34"/>
        <v/>
      </c>
      <c r="N544" s="178" t="str">
        <f t="shared" si="35"/>
        <v/>
      </c>
      <c r="O544" s="143"/>
      <c r="P544" s="140"/>
      <c r="Q544" s="140"/>
      <c r="R544" s="140"/>
      <c r="S544" s="142"/>
      <c r="T544" s="142"/>
      <c r="U544" s="61"/>
      <c r="V544" s="4"/>
      <c r="W544" s="4" t="str">
        <f t="shared" si="36"/>
        <v/>
      </c>
      <c r="X544" s="4"/>
      <c r="AI544" s="152"/>
      <c r="AJ544" s="153"/>
    </row>
    <row r="545" spans="1:36" s="77" customFormat="1" ht="44.25" customHeight="1" x14ac:dyDescent="0.3">
      <c r="A545" s="4"/>
      <c r="B545" s="1"/>
      <c r="C545" s="57"/>
      <c r="D545" s="58"/>
      <c r="E545" s="139"/>
      <c r="F545" s="162"/>
      <c r="G545" s="177" t="str">
        <f t="shared" si="33"/>
        <v/>
      </c>
      <c r="H545" s="140"/>
      <c r="I545" s="166"/>
      <c r="J545" s="141"/>
      <c r="K545" s="141"/>
      <c r="L545" s="141"/>
      <c r="M545" s="178" t="str">
        <f t="shared" si="34"/>
        <v/>
      </c>
      <c r="N545" s="178" t="str">
        <f t="shared" si="35"/>
        <v/>
      </c>
      <c r="O545" s="143"/>
      <c r="P545" s="140"/>
      <c r="Q545" s="140"/>
      <c r="R545" s="140"/>
      <c r="S545" s="142"/>
      <c r="T545" s="142"/>
      <c r="U545" s="61"/>
      <c r="V545" s="4"/>
      <c r="W545" s="4" t="str">
        <f t="shared" si="36"/>
        <v/>
      </c>
      <c r="X545" s="4"/>
      <c r="AI545" s="152"/>
      <c r="AJ545" s="153"/>
    </row>
    <row r="546" spans="1:36" s="77" customFormat="1" ht="44.25" customHeight="1" x14ac:dyDescent="0.3">
      <c r="A546" s="4"/>
      <c r="B546" s="1"/>
      <c r="C546" s="57"/>
      <c r="D546" s="58"/>
      <c r="E546" s="139"/>
      <c r="F546" s="162"/>
      <c r="G546" s="177" t="str">
        <f t="shared" si="33"/>
        <v/>
      </c>
      <c r="H546" s="140"/>
      <c r="I546" s="166"/>
      <c r="J546" s="141"/>
      <c r="K546" s="141"/>
      <c r="L546" s="141"/>
      <c r="M546" s="178" t="str">
        <f t="shared" si="34"/>
        <v/>
      </c>
      <c r="N546" s="178" t="str">
        <f t="shared" si="35"/>
        <v/>
      </c>
      <c r="O546" s="143"/>
      <c r="P546" s="140"/>
      <c r="Q546" s="140"/>
      <c r="R546" s="140"/>
      <c r="S546" s="142"/>
      <c r="T546" s="142"/>
      <c r="U546" s="61"/>
      <c r="V546" s="4"/>
      <c r="W546" s="4" t="str">
        <f t="shared" si="36"/>
        <v/>
      </c>
      <c r="X546" s="4"/>
      <c r="AI546" s="152"/>
      <c r="AJ546" s="153"/>
    </row>
    <row r="547" spans="1:36" s="77" customFormat="1" ht="44.25" customHeight="1" x14ac:dyDescent="0.3">
      <c r="A547" s="4"/>
      <c r="B547" s="1"/>
      <c r="C547" s="57"/>
      <c r="D547" s="58"/>
      <c r="E547" s="139"/>
      <c r="F547" s="162"/>
      <c r="G547" s="177" t="str">
        <f t="shared" si="33"/>
        <v/>
      </c>
      <c r="H547" s="140"/>
      <c r="I547" s="166"/>
      <c r="J547" s="141"/>
      <c r="K547" s="141"/>
      <c r="L547" s="141"/>
      <c r="M547" s="178" t="str">
        <f t="shared" si="34"/>
        <v/>
      </c>
      <c r="N547" s="178" t="str">
        <f t="shared" si="35"/>
        <v/>
      </c>
      <c r="O547" s="143"/>
      <c r="P547" s="140"/>
      <c r="Q547" s="140"/>
      <c r="R547" s="140"/>
      <c r="S547" s="142"/>
      <c r="T547" s="142"/>
      <c r="U547" s="61"/>
      <c r="V547" s="4"/>
      <c r="W547" s="4" t="str">
        <f t="shared" si="36"/>
        <v/>
      </c>
      <c r="X547" s="4"/>
      <c r="AI547" s="152"/>
      <c r="AJ547" s="153"/>
    </row>
    <row r="548" spans="1:36" s="77" customFormat="1" ht="44.25" customHeight="1" x14ac:dyDescent="0.3">
      <c r="A548" s="4"/>
      <c r="B548" s="1"/>
      <c r="C548" s="57"/>
      <c r="D548" s="58"/>
      <c r="E548" s="139"/>
      <c r="F548" s="162"/>
      <c r="G548" s="177" t="str">
        <f t="shared" si="33"/>
        <v/>
      </c>
      <c r="H548" s="140"/>
      <c r="I548" s="166"/>
      <c r="J548" s="141"/>
      <c r="K548" s="141"/>
      <c r="L548" s="141"/>
      <c r="M548" s="178" t="str">
        <f t="shared" si="34"/>
        <v/>
      </c>
      <c r="N548" s="178" t="str">
        <f t="shared" si="35"/>
        <v/>
      </c>
      <c r="O548" s="143"/>
      <c r="P548" s="140"/>
      <c r="Q548" s="140"/>
      <c r="R548" s="140"/>
      <c r="S548" s="142"/>
      <c r="T548" s="142"/>
      <c r="U548" s="61"/>
      <c r="V548" s="4"/>
      <c r="W548" s="4" t="str">
        <f t="shared" si="36"/>
        <v/>
      </c>
      <c r="X548" s="4"/>
      <c r="AI548" s="152"/>
      <c r="AJ548" s="153"/>
    </row>
    <row r="549" spans="1:36" s="77" customFormat="1" ht="44.25" customHeight="1" x14ac:dyDescent="0.3">
      <c r="A549" s="4"/>
      <c r="B549" s="1"/>
      <c r="C549" s="57"/>
      <c r="D549" s="58"/>
      <c r="E549" s="139"/>
      <c r="F549" s="162"/>
      <c r="G549" s="177" t="str">
        <f t="shared" si="33"/>
        <v/>
      </c>
      <c r="H549" s="140"/>
      <c r="I549" s="166"/>
      <c r="J549" s="141"/>
      <c r="K549" s="141"/>
      <c r="L549" s="141"/>
      <c r="M549" s="178" t="str">
        <f t="shared" si="34"/>
        <v/>
      </c>
      <c r="N549" s="178" t="str">
        <f t="shared" si="35"/>
        <v/>
      </c>
      <c r="O549" s="143"/>
      <c r="P549" s="140"/>
      <c r="Q549" s="140"/>
      <c r="R549" s="140"/>
      <c r="S549" s="142"/>
      <c r="T549" s="142"/>
      <c r="U549" s="61"/>
      <c r="V549" s="4"/>
      <c r="W549" s="4" t="str">
        <f t="shared" si="36"/>
        <v/>
      </c>
      <c r="X549" s="4"/>
      <c r="AI549" s="152"/>
      <c r="AJ549" s="153"/>
    </row>
    <row r="550" spans="1:36" s="77" customFormat="1" ht="44.25" customHeight="1" x14ac:dyDescent="0.3">
      <c r="A550" s="4"/>
      <c r="B550" s="1"/>
      <c r="C550" s="57"/>
      <c r="D550" s="58"/>
      <c r="E550" s="139"/>
      <c r="F550" s="162"/>
      <c r="G550" s="177" t="str">
        <f t="shared" si="33"/>
        <v/>
      </c>
      <c r="H550" s="140"/>
      <c r="I550" s="166"/>
      <c r="J550" s="141"/>
      <c r="K550" s="141"/>
      <c r="L550" s="141"/>
      <c r="M550" s="178" t="str">
        <f t="shared" si="34"/>
        <v/>
      </c>
      <c r="N550" s="178" t="str">
        <f t="shared" si="35"/>
        <v/>
      </c>
      <c r="O550" s="143"/>
      <c r="P550" s="140"/>
      <c r="Q550" s="140"/>
      <c r="R550" s="140"/>
      <c r="S550" s="142"/>
      <c r="T550" s="142"/>
      <c r="U550" s="61"/>
      <c r="V550" s="4"/>
      <c r="W550" s="4" t="str">
        <f t="shared" si="36"/>
        <v/>
      </c>
      <c r="X550" s="4"/>
      <c r="AI550" s="152"/>
      <c r="AJ550" s="153"/>
    </row>
    <row r="551" spans="1:36" s="77" customFormat="1" ht="44.25" customHeight="1" x14ac:dyDescent="0.3">
      <c r="A551" s="4"/>
      <c r="B551" s="1"/>
      <c r="C551" s="57"/>
      <c r="D551" s="58"/>
      <c r="E551" s="139"/>
      <c r="F551" s="162"/>
      <c r="G551" s="177" t="str">
        <f t="shared" si="33"/>
        <v/>
      </c>
      <c r="H551" s="140"/>
      <c r="I551" s="166"/>
      <c r="J551" s="141"/>
      <c r="K551" s="141"/>
      <c r="L551" s="141"/>
      <c r="M551" s="178" t="str">
        <f t="shared" si="34"/>
        <v/>
      </c>
      <c r="N551" s="178" t="str">
        <f t="shared" si="35"/>
        <v/>
      </c>
      <c r="O551" s="143"/>
      <c r="P551" s="140"/>
      <c r="Q551" s="140"/>
      <c r="R551" s="140"/>
      <c r="S551" s="142"/>
      <c r="T551" s="142"/>
      <c r="U551" s="61"/>
      <c r="V551" s="4"/>
      <c r="W551" s="4" t="str">
        <f t="shared" si="36"/>
        <v/>
      </c>
      <c r="X551" s="4"/>
      <c r="AI551" s="152"/>
      <c r="AJ551" s="153"/>
    </row>
    <row r="552" spans="1:36" s="77" customFormat="1" ht="44.25" customHeight="1" x14ac:dyDescent="0.3">
      <c r="A552" s="4"/>
      <c r="B552" s="1"/>
      <c r="C552" s="57"/>
      <c r="D552" s="58"/>
      <c r="E552" s="139"/>
      <c r="F552" s="162"/>
      <c r="G552" s="177" t="str">
        <f t="shared" si="33"/>
        <v/>
      </c>
      <c r="H552" s="140"/>
      <c r="I552" s="166"/>
      <c r="J552" s="141"/>
      <c r="K552" s="141"/>
      <c r="L552" s="141"/>
      <c r="M552" s="178" t="str">
        <f t="shared" si="34"/>
        <v/>
      </c>
      <c r="N552" s="178" t="str">
        <f t="shared" si="35"/>
        <v/>
      </c>
      <c r="O552" s="143"/>
      <c r="P552" s="140"/>
      <c r="Q552" s="140"/>
      <c r="R552" s="140"/>
      <c r="S552" s="142"/>
      <c r="T552" s="142"/>
      <c r="U552" s="61"/>
      <c r="V552" s="4"/>
      <c r="W552" s="4" t="str">
        <f t="shared" si="36"/>
        <v/>
      </c>
      <c r="X552" s="4"/>
      <c r="AI552" s="152"/>
      <c r="AJ552" s="153"/>
    </row>
    <row r="553" spans="1:36" s="77" customFormat="1" ht="44.25" customHeight="1" x14ac:dyDescent="0.3">
      <c r="A553" s="4"/>
      <c r="B553" s="1"/>
      <c r="C553" s="57"/>
      <c r="D553" s="58"/>
      <c r="E553" s="139"/>
      <c r="F553" s="162"/>
      <c r="G553" s="177" t="str">
        <f t="shared" si="33"/>
        <v/>
      </c>
      <c r="H553" s="140"/>
      <c r="I553" s="166"/>
      <c r="J553" s="141"/>
      <c r="K553" s="141"/>
      <c r="L553" s="141"/>
      <c r="M553" s="178" t="str">
        <f t="shared" si="34"/>
        <v/>
      </c>
      <c r="N553" s="178" t="str">
        <f t="shared" si="35"/>
        <v/>
      </c>
      <c r="O553" s="143"/>
      <c r="P553" s="140"/>
      <c r="Q553" s="140"/>
      <c r="R553" s="140"/>
      <c r="S553" s="142"/>
      <c r="T553" s="142"/>
      <c r="U553" s="61"/>
      <c r="V553" s="4"/>
      <c r="W553" s="4" t="str">
        <f t="shared" si="36"/>
        <v/>
      </c>
      <c r="X553" s="4"/>
      <c r="AI553" s="152"/>
      <c r="AJ553" s="153"/>
    </row>
    <row r="554" spans="1:36" s="77" customFormat="1" ht="44.25" customHeight="1" x14ac:dyDescent="0.3">
      <c r="A554" s="4"/>
      <c r="B554" s="1"/>
      <c r="C554" s="57"/>
      <c r="D554" s="58"/>
      <c r="E554" s="139"/>
      <c r="F554" s="162"/>
      <c r="G554" s="177" t="str">
        <f t="shared" si="33"/>
        <v/>
      </c>
      <c r="H554" s="140"/>
      <c r="I554" s="166"/>
      <c r="J554" s="141"/>
      <c r="K554" s="141"/>
      <c r="L554" s="141"/>
      <c r="M554" s="178" t="str">
        <f t="shared" si="34"/>
        <v/>
      </c>
      <c r="N554" s="178" t="str">
        <f t="shared" si="35"/>
        <v/>
      </c>
      <c r="O554" s="143"/>
      <c r="P554" s="140"/>
      <c r="Q554" s="140"/>
      <c r="R554" s="140"/>
      <c r="S554" s="142"/>
      <c r="T554" s="142"/>
      <c r="U554" s="61"/>
      <c r="V554" s="4"/>
      <c r="W554" s="4" t="str">
        <f t="shared" si="36"/>
        <v/>
      </c>
      <c r="X554" s="4"/>
      <c r="AI554" s="152"/>
      <c r="AJ554" s="153"/>
    </row>
    <row r="555" spans="1:36" s="77" customFormat="1" ht="44.25" customHeight="1" x14ac:dyDescent="0.3">
      <c r="A555" s="4"/>
      <c r="B555" s="1"/>
      <c r="C555" s="57"/>
      <c r="D555" s="58"/>
      <c r="E555" s="139"/>
      <c r="F555" s="162"/>
      <c r="G555" s="177" t="str">
        <f t="shared" si="33"/>
        <v/>
      </c>
      <c r="H555" s="140"/>
      <c r="I555" s="166"/>
      <c r="J555" s="141"/>
      <c r="K555" s="141"/>
      <c r="L555" s="141"/>
      <c r="M555" s="178" t="str">
        <f t="shared" si="34"/>
        <v/>
      </c>
      <c r="N555" s="178" t="str">
        <f t="shared" si="35"/>
        <v/>
      </c>
      <c r="O555" s="143"/>
      <c r="P555" s="140"/>
      <c r="Q555" s="140"/>
      <c r="R555" s="140"/>
      <c r="S555" s="142"/>
      <c r="T555" s="142"/>
      <c r="U555" s="61"/>
      <c r="V555" s="4"/>
      <c r="W555" s="4" t="str">
        <f t="shared" si="36"/>
        <v/>
      </c>
      <c r="X555" s="4"/>
      <c r="AI555" s="152"/>
      <c r="AJ555" s="153"/>
    </row>
    <row r="556" spans="1:36" s="77" customFormat="1" ht="44.25" customHeight="1" x14ac:dyDescent="0.3">
      <c r="A556" s="4"/>
      <c r="B556" s="1"/>
      <c r="C556" s="57"/>
      <c r="D556" s="58"/>
      <c r="E556" s="139"/>
      <c r="F556" s="162"/>
      <c r="G556" s="177" t="str">
        <f t="shared" si="33"/>
        <v/>
      </c>
      <c r="H556" s="140"/>
      <c r="I556" s="166"/>
      <c r="J556" s="141"/>
      <c r="K556" s="141"/>
      <c r="L556" s="141"/>
      <c r="M556" s="178" t="str">
        <f t="shared" si="34"/>
        <v/>
      </c>
      <c r="N556" s="178" t="str">
        <f t="shared" si="35"/>
        <v/>
      </c>
      <c r="O556" s="143"/>
      <c r="P556" s="140"/>
      <c r="Q556" s="140"/>
      <c r="R556" s="140"/>
      <c r="S556" s="142"/>
      <c r="T556" s="142"/>
      <c r="U556" s="61"/>
      <c r="V556" s="4"/>
      <c r="W556" s="4" t="str">
        <f t="shared" si="36"/>
        <v/>
      </c>
      <c r="X556" s="4"/>
      <c r="AI556" s="152"/>
      <c r="AJ556" s="153"/>
    </row>
    <row r="557" spans="1:36" s="77" customFormat="1" ht="44.25" customHeight="1" x14ac:dyDescent="0.3">
      <c r="A557" s="4"/>
      <c r="B557" s="1"/>
      <c r="C557" s="57"/>
      <c r="D557" s="58"/>
      <c r="E557" s="139"/>
      <c r="F557" s="162"/>
      <c r="G557" s="177" t="str">
        <f t="shared" si="33"/>
        <v/>
      </c>
      <c r="H557" s="140"/>
      <c r="I557" s="166"/>
      <c r="J557" s="141"/>
      <c r="K557" s="141"/>
      <c r="L557" s="141"/>
      <c r="M557" s="178" t="str">
        <f t="shared" si="34"/>
        <v/>
      </c>
      <c r="N557" s="178" t="str">
        <f t="shared" si="35"/>
        <v/>
      </c>
      <c r="O557" s="143"/>
      <c r="P557" s="140"/>
      <c r="Q557" s="140"/>
      <c r="R557" s="140"/>
      <c r="S557" s="142"/>
      <c r="T557" s="142"/>
      <c r="U557" s="61"/>
      <c r="V557" s="4"/>
      <c r="W557" s="4" t="str">
        <f t="shared" si="36"/>
        <v/>
      </c>
      <c r="X557" s="4"/>
      <c r="AI557" s="152"/>
      <c r="AJ557" s="153"/>
    </row>
    <row r="558" spans="1:36" s="77" customFormat="1" ht="44.25" customHeight="1" x14ac:dyDescent="0.3">
      <c r="A558" s="4"/>
      <c r="B558" s="1"/>
      <c r="C558" s="57"/>
      <c r="D558" s="58"/>
      <c r="E558" s="139"/>
      <c r="F558" s="162"/>
      <c r="G558" s="177" t="str">
        <f t="shared" si="33"/>
        <v/>
      </c>
      <c r="H558" s="140"/>
      <c r="I558" s="166"/>
      <c r="J558" s="141"/>
      <c r="K558" s="141"/>
      <c r="L558" s="141"/>
      <c r="M558" s="178" t="str">
        <f t="shared" si="34"/>
        <v/>
      </c>
      <c r="N558" s="178" t="str">
        <f t="shared" si="35"/>
        <v/>
      </c>
      <c r="O558" s="143"/>
      <c r="P558" s="140"/>
      <c r="Q558" s="140"/>
      <c r="R558" s="140"/>
      <c r="S558" s="142"/>
      <c r="T558" s="142"/>
      <c r="U558" s="61"/>
      <c r="V558" s="4"/>
      <c r="W558" s="4" t="str">
        <f t="shared" si="36"/>
        <v/>
      </c>
      <c r="X558" s="4"/>
      <c r="AI558" s="152"/>
      <c r="AJ558" s="153"/>
    </row>
    <row r="559" spans="1:36" s="77" customFormat="1" ht="44.25" customHeight="1" x14ac:dyDescent="0.3">
      <c r="A559" s="4"/>
      <c r="B559" s="1"/>
      <c r="C559" s="57"/>
      <c r="D559" s="58"/>
      <c r="E559" s="139"/>
      <c r="F559" s="162"/>
      <c r="G559" s="177" t="str">
        <f t="shared" si="33"/>
        <v/>
      </c>
      <c r="H559" s="140"/>
      <c r="I559" s="166"/>
      <c r="J559" s="141"/>
      <c r="K559" s="141"/>
      <c r="L559" s="141"/>
      <c r="M559" s="178" t="str">
        <f t="shared" si="34"/>
        <v/>
      </c>
      <c r="N559" s="178" t="str">
        <f t="shared" si="35"/>
        <v/>
      </c>
      <c r="O559" s="143"/>
      <c r="P559" s="140"/>
      <c r="Q559" s="140"/>
      <c r="R559" s="140"/>
      <c r="S559" s="142"/>
      <c r="T559" s="142"/>
      <c r="U559" s="61"/>
      <c r="V559" s="4"/>
      <c r="W559" s="4" t="str">
        <f t="shared" si="36"/>
        <v/>
      </c>
      <c r="X559" s="4"/>
      <c r="AI559" s="152"/>
      <c r="AJ559" s="153"/>
    </row>
    <row r="560" spans="1:36" s="77" customFormat="1" ht="44.25" customHeight="1" x14ac:dyDescent="0.3">
      <c r="A560" s="4"/>
      <c r="B560" s="1"/>
      <c r="C560" s="57"/>
      <c r="D560" s="58"/>
      <c r="E560" s="139"/>
      <c r="F560" s="162"/>
      <c r="G560" s="177" t="str">
        <f t="shared" si="33"/>
        <v/>
      </c>
      <c r="H560" s="140"/>
      <c r="I560" s="166"/>
      <c r="J560" s="141"/>
      <c r="K560" s="141"/>
      <c r="L560" s="141"/>
      <c r="M560" s="178" t="str">
        <f t="shared" si="34"/>
        <v/>
      </c>
      <c r="N560" s="178" t="str">
        <f t="shared" si="35"/>
        <v/>
      </c>
      <c r="O560" s="143"/>
      <c r="P560" s="140"/>
      <c r="Q560" s="140"/>
      <c r="R560" s="140"/>
      <c r="S560" s="142"/>
      <c r="T560" s="142"/>
      <c r="U560" s="61"/>
      <c r="V560" s="4"/>
      <c r="W560" s="4" t="str">
        <f t="shared" si="36"/>
        <v/>
      </c>
      <c r="X560" s="4"/>
      <c r="AI560" s="152"/>
      <c r="AJ560" s="153"/>
    </row>
    <row r="561" spans="1:36" s="77" customFormat="1" ht="44.25" customHeight="1" x14ac:dyDescent="0.3">
      <c r="A561" s="4"/>
      <c r="B561" s="1"/>
      <c r="C561" s="57"/>
      <c r="D561" s="58"/>
      <c r="E561" s="139"/>
      <c r="F561" s="162"/>
      <c r="G561" s="177" t="str">
        <f t="shared" si="33"/>
        <v/>
      </c>
      <c r="H561" s="140"/>
      <c r="I561" s="166"/>
      <c r="J561" s="141"/>
      <c r="K561" s="141"/>
      <c r="L561" s="141"/>
      <c r="M561" s="178" t="str">
        <f t="shared" si="34"/>
        <v/>
      </c>
      <c r="N561" s="178" t="str">
        <f t="shared" si="35"/>
        <v/>
      </c>
      <c r="O561" s="143"/>
      <c r="P561" s="140"/>
      <c r="Q561" s="140"/>
      <c r="R561" s="140"/>
      <c r="S561" s="142"/>
      <c r="T561" s="142"/>
      <c r="U561" s="61"/>
      <c r="V561" s="4"/>
      <c r="W561" s="4" t="str">
        <f t="shared" si="36"/>
        <v/>
      </c>
      <c r="X561" s="4"/>
      <c r="AI561" s="152"/>
      <c r="AJ561" s="153"/>
    </row>
    <row r="562" spans="1:36" s="77" customFormat="1" ht="44.25" customHeight="1" x14ac:dyDescent="0.3">
      <c r="A562" s="4"/>
      <c r="B562" s="1"/>
      <c r="C562" s="57"/>
      <c r="D562" s="58"/>
      <c r="E562" s="139"/>
      <c r="F562" s="162"/>
      <c r="G562" s="177" t="str">
        <f t="shared" si="33"/>
        <v/>
      </c>
      <c r="H562" s="140"/>
      <c r="I562" s="166"/>
      <c r="J562" s="141"/>
      <c r="K562" s="141"/>
      <c r="L562" s="141"/>
      <c r="M562" s="178" t="str">
        <f t="shared" si="34"/>
        <v/>
      </c>
      <c r="N562" s="178" t="str">
        <f t="shared" si="35"/>
        <v/>
      </c>
      <c r="O562" s="143"/>
      <c r="P562" s="140"/>
      <c r="Q562" s="140"/>
      <c r="R562" s="140"/>
      <c r="S562" s="142"/>
      <c r="T562" s="142"/>
      <c r="U562" s="61"/>
      <c r="V562" s="4"/>
      <c r="W562" s="4" t="str">
        <f t="shared" si="36"/>
        <v/>
      </c>
      <c r="X562" s="4"/>
      <c r="AI562" s="152"/>
      <c r="AJ562" s="153"/>
    </row>
    <row r="563" spans="1:36" s="77" customFormat="1" ht="44.25" customHeight="1" x14ac:dyDescent="0.3">
      <c r="A563" s="4"/>
      <c r="B563" s="1"/>
      <c r="C563" s="57"/>
      <c r="D563" s="58"/>
      <c r="E563" s="139"/>
      <c r="F563" s="162"/>
      <c r="G563" s="177" t="str">
        <f t="shared" si="33"/>
        <v/>
      </c>
      <c r="H563" s="140"/>
      <c r="I563" s="166"/>
      <c r="J563" s="141"/>
      <c r="K563" s="141"/>
      <c r="L563" s="141"/>
      <c r="M563" s="178" t="str">
        <f t="shared" si="34"/>
        <v/>
      </c>
      <c r="N563" s="178" t="str">
        <f t="shared" si="35"/>
        <v/>
      </c>
      <c r="O563" s="143"/>
      <c r="P563" s="140"/>
      <c r="Q563" s="140"/>
      <c r="R563" s="140"/>
      <c r="S563" s="142"/>
      <c r="T563" s="142"/>
      <c r="U563" s="61"/>
      <c r="V563" s="4"/>
      <c r="W563" s="4" t="str">
        <f t="shared" si="36"/>
        <v/>
      </c>
      <c r="X563" s="4"/>
      <c r="AI563" s="152"/>
      <c r="AJ563" s="153"/>
    </row>
    <row r="564" spans="1:36" s="77" customFormat="1" ht="44.25" customHeight="1" x14ac:dyDescent="0.3">
      <c r="A564" s="4"/>
      <c r="B564" s="1"/>
      <c r="C564" s="57"/>
      <c r="D564" s="58"/>
      <c r="E564" s="139"/>
      <c r="F564" s="162"/>
      <c r="G564" s="177" t="str">
        <f t="shared" si="33"/>
        <v/>
      </c>
      <c r="H564" s="140"/>
      <c r="I564" s="166"/>
      <c r="J564" s="141"/>
      <c r="K564" s="141"/>
      <c r="L564" s="141"/>
      <c r="M564" s="178" t="str">
        <f t="shared" si="34"/>
        <v/>
      </c>
      <c r="N564" s="178" t="str">
        <f t="shared" si="35"/>
        <v/>
      </c>
      <c r="O564" s="143"/>
      <c r="P564" s="140"/>
      <c r="Q564" s="140"/>
      <c r="R564" s="140"/>
      <c r="S564" s="142"/>
      <c r="T564" s="142"/>
      <c r="U564" s="61"/>
      <c r="V564" s="4"/>
      <c r="W564" s="4" t="str">
        <f t="shared" si="36"/>
        <v/>
      </c>
      <c r="X564" s="4"/>
      <c r="AI564" s="152"/>
      <c r="AJ564" s="153"/>
    </row>
    <row r="565" spans="1:36" s="77" customFormat="1" ht="44.25" customHeight="1" x14ac:dyDescent="0.3">
      <c r="A565" s="4"/>
      <c r="B565" s="1"/>
      <c r="C565" s="57"/>
      <c r="D565" s="58"/>
      <c r="E565" s="139"/>
      <c r="F565" s="162"/>
      <c r="G565" s="177" t="str">
        <f t="shared" si="33"/>
        <v/>
      </c>
      <c r="H565" s="140"/>
      <c r="I565" s="166"/>
      <c r="J565" s="141"/>
      <c r="K565" s="141"/>
      <c r="L565" s="141"/>
      <c r="M565" s="178" t="str">
        <f t="shared" si="34"/>
        <v/>
      </c>
      <c r="N565" s="178" t="str">
        <f t="shared" si="35"/>
        <v/>
      </c>
      <c r="O565" s="143"/>
      <c r="P565" s="140"/>
      <c r="Q565" s="140"/>
      <c r="R565" s="140"/>
      <c r="S565" s="142"/>
      <c r="T565" s="142"/>
      <c r="U565" s="61"/>
      <c r="V565" s="4"/>
      <c r="W565" s="4" t="str">
        <f t="shared" si="36"/>
        <v/>
      </c>
      <c r="X565" s="4"/>
      <c r="AI565" s="152"/>
      <c r="AJ565" s="153"/>
    </row>
    <row r="566" spans="1:36" s="77" customFormat="1" ht="44.25" customHeight="1" x14ac:dyDescent="0.3">
      <c r="A566" s="4"/>
      <c r="B566" s="1"/>
      <c r="C566" s="57"/>
      <c r="D566" s="58"/>
      <c r="E566" s="139"/>
      <c r="F566" s="162"/>
      <c r="G566" s="177" t="str">
        <f t="shared" si="33"/>
        <v/>
      </c>
      <c r="H566" s="140"/>
      <c r="I566" s="166"/>
      <c r="J566" s="141"/>
      <c r="K566" s="141"/>
      <c r="L566" s="141"/>
      <c r="M566" s="178" t="str">
        <f t="shared" si="34"/>
        <v/>
      </c>
      <c r="N566" s="178" t="str">
        <f t="shared" si="35"/>
        <v/>
      </c>
      <c r="O566" s="143"/>
      <c r="P566" s="140"/>
      <c r="Q566" s="140"/>
      <c r="R566" s="140"/>
      <c r="S566" s="142"/>
      <c r="T566" s="142"/>
      <c r="U566" s="61"/>
      <c r="V566" s="4"/>
      <c r="W566" s="4" t="str">
        <f t="shared" si="36"/>
        <v/>
      </c>
      <c r="X566" s="4"/>
      <c r="AI566" s="152"/>
      <c r="AJ566" s="153"/>
    </row>
    <row r="567" spans="1:36" s="77" customFormat="1" ht="44.25" customHeight="1" x14ac:dyDescent="0.3">
      <c r="A567" s="4"/>
      <c r="B567" s="1"/>
      <c r="C567" s="57"/>
      <c r="D567" s="58"/>
      <c r="E567" s="139"/>
      <c r="F567" s="162"/>
      <c r="G567" s="177" t="str">
        <f t="shared" si="33"/>
        <v/>
      </c>
      <c r="H567" s="140"/>
      <c r="I567" s="166"/>
      <c r="J567" s="141"/>
      <c r="K567" s="141"/>
      <c r="L567" s="141"/>
      <c r="M567" s="178" t="str">
        <f t="shared" si="34"/>
        <v/>
      </c>
      <c r="N567" s="178" t="str">
        <f t="shared" si="35"/>
        <v/>
      </c>
      <c r="O567" s="143"/>
      <c r="P567" s="140"/>
      <c r="Q567" s="140"/>
      <c r="R567" s="140"/>
      <c r="S567" s="142"/>
      <c r="T567" s="142"/>
      <c r="U567" s="61"/>
      <c r="V567" s="4"/>
      <c r="W567" s="4" t="str">
        <f t="shared" si="36"/>
        <v/>
      </c>
      <c r="X567" s="4"/>
      <c r="AI567" s="152"/>
      <c r="AJ567" s="153"/>
    </row>
    <row r="568" spans="1:36" s="77" customFormat="1" ht="44.25" customHeight="1" x14ac:dyDescent="0.3">
      <c r="A568" s="4"/>
      <c r="B568" s="1"/>
      <c r="C568" s="57"/>
      <c r="D568" s="58"/>
      <c r="E568" s="139"/>
      <c r="F568" s="162"/>
      <c r="G568" s="177" t="str">
        <f t="shared" si="33"/>
        <v/>
      </c>
      <c r="H568" s="140"/>
      <c r="I568" s="166"/>
      <c r="J568" s="141"/>
      <c r="K568" s="141"/>
      <c r="L568" s="141"/>
      <c r="M568" s="178" t="str">
        <f t="shared" si="34"/>
        <v/>
      </c>
      <c r="N568" s="178" t="str">
        <f t="shared" si="35"/>
        <v/>
      </c>
      <c r="O568" s="143"/>
      <c r="P568" s="140"/>
      <c r="Q568" s="140"/>
      <c r="R568" s="140"/>
      <c r="S568" s="142"/>
      <c r="T568" s="142"/>
      <c r="U568" s="61"/>
      <c r="V568" s="4"/>
      <c r="W568" s="4" t="str">
        <f t="shared" si="36"/>
        <v/>
      </c>
      <c r="X568" s="4"/>
      <c r="AI568" s="152"/>
      <c r="AJ568" s="153"/>
    </row>
    <row r="569" spans="1:36" s="77" customFormat="1" ht="44.25" customHeight="1" x14ac:dyDescent="0.3">
      <c r="A569" s="4"/>
      <c r="B569" s="1"/>
      <c r="C569" s="57"/>
      <c r="D569" s="58"/>
      <c r="E569" s="139"/>
      <c r="F569" s="162"/>
      <c r="G569" s="177" t="str">
        <f t="shared" si="33"/>
        <v/>
      </c>
      <c r="H569" s="140"/>
      <c r="I569" s="166"/>
      <c r="J569" s="141"/>
      <c r="K569" s="141"/>
      <c r="L569" s="141"/>
      <c r="M569" s="178" t="str">
        <f t="shared" si="34"/>
        <v/>
      </c>
      <c r="N569" s="178" t="str">
        <f t="shared" si="35"/>
        <v/>
      </c>
      <c r="O569" s="143"/>
      <c r="P569" s="140"/>
      <c r="Q569" s="140"/>
      <c r="R569" s="140"/>
      <c r="S569" s="142"/>
      <c r="T569" s="142"/>
      <c r="U569" s="61"/>
      <c r="V569" s="4"/>
      <c r="W569" s="4" t="str">
        <f t="shared" si="36"/>
        <v/>
      </c>
      <c r="X569" s="4"/>
      <c r="AI569" s="152"/>
      <c r="AJ569" s="153"/>
    </row>
    <row r="570" spans="1:36" s="77" customFormat="1" ht="44.25" customHeight="1" x14ac:dyDescent="0.3">
      <c r="A570" s="4"/>
      <c r="B570" s="1"/>
      <c r="C570" s="57"/>
      <c r="D570" s="58"/>
      <c r="E570" s="139"/>
      <c r="F570" s="162"/>
      <c r="G570" s="177" t="str">
        <f t="shared" si="33"/>
        <v/>
      </c>
      <c r="H570" s="140"/>
      <c r="I570" s="166"/>
      <c r="J570" s="141"/>
      <c r="K570" s="141"/>
      <c r="L570" s="141"/>
      <c r="M570" s="178" t="str">
        <f t="shared" si="34"/>
        <v/>
      </c>
      <c r="N570" s="178" t="str">
        <f t="shared" si="35"/>
        <v/>
      </c>
      <c r="O570" s="143"/>
      <c r="P570" s="140"/>
      <c r="Q570" s="140"/>
      <c r="R570" s="140"/>
      <c r="S570" s="142"/>
      <c r="T570" s="142"/>
      <c r="U570" s="61"/>
      <c r="V570" s="4"/>
      <c r="W570" s="4" t="str">
        <f t="shared" si="36"/>
        <v/>
      </c>
      <c r="X570" s="4"/>
      <c r="AI570" s="152"/>
      <c r="AJ570" s="153"/>
    </row>
    <row r="571" spans="1:36" s="77" customFormat="1" ht="44.25" customHeight="1" x14ac:dyDescent="0.3">
      <c r="A571" s="4"/>
      <c r="B571" s="1"/>
      <c r="C571" s="57"/>
      <c r="D571" s="58"/>
      <c r="E571" s="139"/>
      <c r="F571" s="162"/>
      <c r="G571" s="177" t="str">
        <f t="shared" si="33"/>
        <v/>
      </c>
      <c r="H571" s="140"/>
      <c r="I571" s="166"/>
      <c r="J571" s="141"/>
      <c r="K571" s="141"/>
      <c r="L571" s="141"/>
      <c r="M571" s="178" t="str">
        <f t="shared" si="34"/>
        <v/>
      </c>
      <c r="N571" s="178" t="str">
        <f t="shared" si="35"/>
        <v/>
      </c>
      <c r="O571" s="143"/>
      <c r="P571" s="140"/>
      <c r="Q571" s="140"/>
      <c r="R571" s="140"/>
      <c r="S571" s="142"/>
      <c r="T571" s="142"/>
      <c r="U571" s="61"/>
      <c r="V571" s="4"/>
      <c r="W571" s="4" t="str">
        <f t="shared" si="36"/>
        <v/>
      </c>
      <c r="X571" s="4"/>
      <c r="AI571" s="152"/>
      <c r="AJ571" s="153"/>
    </row>
    <row r="572" spans="1:36" s="77" customFormat="1" ht="44.25" customHeight="1" x14ac:dyDescent="0.3">
      <c r="A572" s="4"/>
      <c r="B572" s="1"/>
      <c r="C572" s="57"/>
      <c r="D572" s="58"/>
      <c r="E572" s="139"/>
      <c r="F572" s="162"/>
      <c r="G572" s="177" t="str">
        <f t="shared" si="33"/>
        <v/>
      </c>
      <c r="H572" s="140"/>
      <c r="I572" s="166"/>
      <c r="J572" s="141"/>
      <c r="K572" s="141"/>
      <c r="L572" s="141"/>
      <c r="M572" s="178" t="str">
        <f t="shared" si="34"/>
        <v/>
      </c>
      <c r="N572" s="178" t="str">
        <f t="shared" si="35"/>
        <v/>
      </c>
      <c r="O572" s="143"/>
      <c r="P572" s="140"/>
      <c r="Q572" s="140"/>
      <c r="R572" s="140"/>
      <c r="S572" s="142"/>
      <c r="T572" s="142"/>
      <c r="U572" s="61"/>
      <c r="V572" s="4"/>
      <c r="W572" s="4" t="str">
        <f t="shared" si="36"/>
        <v/>
      </c>
      <c r="X572" s="4"/>
      <c r="AI572" s="152"/>
      <c r="AJ572" s="153"/>
    </row>
    <row r="573" spans="1:36" s="77" customFormat="1" ht="44.25" customHeight="1" x14ac:dyDescent="0.3">
      <c r="A573" s="4"/>
      <c r="B573" s="1"/>
      <c r="C573" s="57"/>
      <c r="D573" s="58"/>
      <c r="E573" s="139"/>
      <c r="F573" s="162"/>
      <c r="G573" s="177" t="str">
        <f t="shared" si="33"/>
        <v/>
      </c>
      <c r="H573" s="140"/>
      <c r="I573" s="166"/>
      <c r="J573" s="141"/>
      <c r="K573" s="141"/>
      <c r="L573" s="141"/>
      <c r="M573" s="178" t="str">
        <f t="shared" si="34"/>
        <v/>
      </c>
      <c r="N573" s="178" t="str">
        <f t="shared" si="35"/>
        <v/>
      </c>
      <c r="O573" s="143"/>
      <c r="P573" s="140"/>
      <c r="Q573" s="140"/>
      <c r="R573" s="140"/>
      <c r="S573" s="142"/>
      <c r="T573" s="142"/>
      <c r="U573" s="61"/>
      <c r="V573" s="4"/>
      <c r="W573" s="4" t="str">
        <f t="shared" si="36"/>
        <v/>
      </c>
      <c r="X573" s="4"/>
      <c r="AI573" s="152"/>
      <c r="AJ573" s="153"/>
    </row>
    <row r="574" spans="1:36" s="77" customFormat="1" ht="44.25" customHeight="1" x14ac:dyDescent="0.3">
      <c r="A574" s="4"/>
      <c r="B574" s="1"/>
      <c r="C574" s="57"/>
      <c r="D574" s="58"/>
      <c r="E574" s="139"/>
      <c r="F574" s="162"/>
      <c r="G574" s="177" t="str">
        <f t="shared" si="33"/>
        <v/>
      </c>
      <c r="H574" s="140"/>
      <c r="I574" s="166"/>
      <c r="J574" s="141"/>
      <c r="K574" s="141"/>
      <c r="L574" s="141"/>
      <c r="M574" s="178" t="str">
        <f t="shared" si="34"/>
        <v/>
      </c>
      <c r="N574" s="178" t="str">
        <f t="shared" si="35"/>
        <v/>
      </c>
      <c r="O574" s="143"/>
      <c r="P574" s="140"/>
      <c r="Q574" s="140"/>
      <c r="R574" s="140"/>
      <c r="S574" s="142"/>
      <c r="T574" s="142"/>
      <c r="U574" s="61"/>
      <c r="V574" s="4"/>
      <c r="W574" s="4" t="str">
        <f t="shared" si="36"/>
        <v/>
      </c>
      <c r="X574" s="4"/>
      <c r="AI574" s="152"/>
      <c r="AJ574" s="153"/>
    </row>
    <row r="575" spans="1:36" s="77" customFormat="1" ht="44.25" customHeight="1" x14ac:dyDescent="0.3">
      <c r="A575" s="4"/>
      <c r="B575" s="1"/>
      <c r="C575" s="57"/>
      <c r="D575" s="58"/>
      <c r="E575" s="139"/>
      <c r="F575" s="162"/>
      <c r="G575" s="177" t="str">
        <f t="shared" si="33"/>
        <v/>
      </c>
      <c r="H575" s="140"/>
      <c r="I575" s="166"/>
      <c r="J575" s="141"/>
      <c r="K575" s="141"/>
      <c r="L575" s="141"/>
      <c r="M575" s="178" t="str">
        <f t="shared" si="34"/>
        <v/>
      </c>
      <c r="N575" s="178" t="str">
        <f t="shared" si="35"/>
        <v/>
      </c>
      <c r="O575" s="143"/>
      <c r="P575" s="140"/>
      <c r="Q575" s="140"/>
      <c r="R575" s="140"/>
      <c r="S575" s="142"/>
      <c r="T575" s="142"/>
      <c r="U575" s="61"/>
      <c r="V575" s="4"/>
      <c r="W575" s="4" t="str">
        <f t="shared" si="36"/>
        <v/>
      </c>
      <c r="X575" s="4"/>
      <c r="AI575" s="152"/>
      <c r="AJ575" s="153"/>
    </row>
    <row r="576" spans="1:36" s="77" customFormat="1" ht="44.25" customHeight="1" x14ac:dyDescent="0.3">
      <c r="A576" s="4"/>
      <c r="B576" s="1"/>
      <c r="C576" s="57"/>
      <c r="D576" s="58"/>
      <c r="E576" s="139"/>
      <c r="F576" s="162"/>
      <c r="G576" s="177" t="str">
        <f t="shared" si="33"/>
        <v/>
      </c>
      <c r="H576" s="140"/>
      <c r="I576" s="166"/>
      <c r="J576" s="141"/>
      <c r="K576" s="141"/>
      <c r="L576" s="141"/>
      <c r="M576" s="178" t="str">
        <f t="shared" si="34"/>
        <v/>
      </c>
      <c r="N576" s="178" t="str">
        <f t="shared" si="35"/>
        <v/>
      </c>
      <c r="O576" s="143"/>
      <c r="P576" s="140"/>
      <c r="Q576" s="140"/>
      <c r="R576" s="140"/>
      <c r="S576" s="142"/>
      <c r="T576" s="142"/>
      <c r="U576" s="61"/>
      <c r="V576" s="4"/>
      <c r="W576" s="4" t="str">
        <f t="shared" si="36"/>
        <v/>
      </c>
      <c r="X576" s="4"/>
      <c r="AI576" s="152"/>
      <c r="AJ576" s="153"/>
    </row>
    <row r="577" spans="1:36" s="77" customFormat="1" ht="44.25" customHeight="1" x14ac:dyDescent="0.3">
      <c r="A577" s="4"/>
      <c r="B577" s="1"/>
      <c r="C577" s="57"/>
      <c r="D577" s="58"/>
      <c r="E577" s="139"/>
      <c r="F577" s="162"/>
      <c r="G577" s="177" t="str">
        <f t="shared" si="33"/>
        <v/>
      </c>
      <c r="H577" s="140"/>
      <c r="I577" s="166"/>
      <c r="J577" s="141"/>
      <c r="K577" s="141"/>
      <c r="L577" s="141"/>
      <c r="M577" s="178" t="str">
        <f t="shared" si="34"/>
        <v/>
      </c>
      <c r="N577" s="178" t="str">
        <f t="shared" si="35"/>
        <v/>
      </c>
      <c r="O577" s="143"/>
      <c r="P577" s="140"/>
      <c r="Q577" s="140"/>
      <c r="R577" s="140"/>
      <c r="S577" s="142"/>
      <c r="T577" s="142"/>
      <c r="U577" s="61"/>
      <c r="V577" s="4"/>
      <c r="W577" s="4" t="str">
        <f t="shared" si="36"/>
        <v/>
      </c>
      <c r="X577" s="4"/>
      <c r="AI577" s="152"/>
      <c r="AJ577" s="153"/>
    </row>
    <row r="578" spans="1:36" s="77" customFormat="1" ht="44.25" customHeight="1" x14ac:dyDescent="0.3">
      <c r="A578" s="4"/>
      <c r="B578" s="1"/>
      <c r="C578" s="57"/>
      <c r="D578" s="58"/>
      <c r="E578" s="139"/>
      <c r="F578" s="162"/>
      <c r="G578" s="177" t="str">
        <f t="shared" si="33"/>
        <v/>
      </c>
      <c r="H578" s="140"/>
      <c r="I578" s="166"/>
      <c r="J578" s="141"/>
      <c r="K578" s="141"/>
      <c r="L578" s="141"/>
      <c r="M578" s="178" t="str">
        <f t="shared" si="34"/>
        <v/>
      </c>
      <c r="N578" s="178" t="str">
        <f t="shared" si="35"/>
        <v/>
      </c>
      <c r="O578" s="143"/>
      <c r="P578" s="140"/>
      <c r="Q578" s="140"/>
      <c r="R578" s="140"/>
      <c r="S578" s="142"/>
      <c r="T578" s="142"/>
      <c r="U578" s="61"/>
      <c r="V578" s="4"/>
      <c r="W578" s="4" t="str">
        <f t="shared" si="36"/>
        <v/>
      </c>
      <c r="X578" s="4"/>
      <c r="AI578" s="152"/>
      <c r="AJ578" s="153"/>
    </row>
    <row r="579" spans="1:36" s="77" customFormat="1" ht="44.25" customHeight="1" x14ac:dyDescent="0.3">
      <c r="A579" s="4"/>
      <c r="B579" s="1"/>
      <c r="C579" s="57"/>
      <c r="D579" s="58"/>
      <c r="E579" s="139"/>
      <c r="F579" s="162"/>
      <c r="G579" s="177" t="str">
        <f t="shared" si="33"/>
        <v/>
      </c>
      <c r="H579" s="140"/>
      <c r="I579" s="166"/>
      <c r="J579" s="141"/>
      <c r="K579" s="141"/>
      <c r="L579" s="141"/>
      <c r="M579" s="178" t="str">
        <f t="shared" si="34"/>
        <v/>
      </c>
      <c r="N579" s="178" t="str">
        <f t="shared" si="35"/>
        <v/>
      </c>
      <c r="O579" s="143"/>
      <c r="P579" s="140"/>
      <c r="Q579" s="140"/>
      <c r="R579" s="140"/>
      <c r="S579" s="142"/>
      <c r="T579" s="142"/>
      <c r="U579" s="61"/>
      <c r="V579" s="4"/>
      <c r="W579" s="4" t="str">
        <f t="shared" si="36"/>
        <v/>
      </c>
      <c r="X579" s="4"/>
      <c r="AI579" s="152"/>
      <c r="AJ579" s="153"/>
    </row>
    <row r="580" spans="1:36" s="77" customFormat="1" ht="44.25" customHeight="1" x14ac:dyDescent="0.3">
      <c r="A580" s="4"/>
      <c r="B580" s="1"/>
      <c r="C580" s="57"/>
      <c r="D580" s="58"/>
      <c r="E580" s="139"/>
      <c r="F580" s="162"/>
      <c r="G580" s="177" t="str">
        <f t="shared" si="33"/>
        <v/>
      </c>
      <c r="H580" s="140"/>
      <c r="I580" s="166"/>
      <c r="J580" s="141"/>
      <c r="K580" s="141"/>
      <c r="L580" s="141"/>
      <c r="M580" s="178" t="str">
        <f t="shared" si="34"/>
        <v/>
      </c>
      <c r="N580" s="178" t="str">
        <f t="shared" si="35"/>
        <v/>
      </c>
      <c r="O580" s="143"/>
      <c r="P580" s="140"/>
      <c r="Q580" s="140"/>
      <c r="R580" s="140"/>
      <c r="S580" s="142"/>
      <c r="T580" s="142"/>
      <c r="U580" s="61"/>
      <c r="V580" s="4"/>
      <c r="W580" s="4" t="str">
        <f t="shared" si="36"/>
        <v/>
      </c>
      <c r="X580" s="4"/>
      <c r="AI580" s="152"/>
      <c r="AJ580" s="153"/>
    </row>
    <row r="581" spans="1:36" s="77" customFormat="1" ht="44.25" customHeight="1" x14ac:dyDescent="0.3">
      <c r="A581" s="4"/>
      <c r="B581" s="1"/>
      <c r="C581" s="57"/>
      <c r="D581" s="58"/>
      <c r="E581" s="139"/>
      <c r="F581" s="162"/>
      <c r="G581" s="177" t="str">
        <f t="shared" si="33"/>
        <v/>
      </c>
      <c r="H581" s="140"/>
      <c r="I581" s="166"/>
      <c r="J581" s="141"/>
      <c r="K581" s="141"/>
      <c r="L581" s="141"/>
      <c r="M581" s="178" t="str">
        <f t="shared" si="34"/>
        <v/>
      </c>
      <c r="N581" s="178" t="str">
        <f t="shared" si="35"/>
        <v/>
      </c>
      <c r="O581" s="143"/>
      <c r="P581" s="140"/>
      <c r="Q581" s="140"/>
      <c r="R581" s="140"/>
      <c r="S581" s="142"/>
      <c r="T581" s="142"/>
      <c r="U581" s="61"/>
      <c r="V581" s="4"/>
      <c r="W581" s="4" t="str">
        <f t="shared" si="36"/>
        <v/>
      </c>
      <c r="X581" s="4"/>
      <c r="AI581" s="152"/>
      <c r="AJ581" s="153"/>
    </row>
    <row r="582" spans="1:36" s="77" customFormat="1" ht="44.25" customHeight="1" x14ac:dyDescent="0.3">
      <c r="A582" s="4"/>
      <c r="B582" s="1"/>
      <c r="C582" s="57"/>
      <c r="D582" s="58"/>
      <c r="E582" s="139"/>
      <c r="F582" s="162"/>
      <c r="G582" s="177" t="str">
        <f t="shared" si="33"/>
        <v/>
      </c>
      <c r="H582" s="140"/>
      <c r="I582" s="166"/>
      <c r="J582" s="141"/>
      <c r="K582" s="141"/>
      <c r="L582" s="141"/>
      <c r="M582" s="178" t="str">
        <f t="shared" si="34"/>
        <v/>
      </c>
      <c r="N582" s="178" t="str">
        <f t="shared" si="35"/>
        <v/>
      </c>
      <c r="O582" s="143"/>
      <c r="P582" s="140"/>
      <c r="Q582" s="140"/>
      <c r="R582" s="140"/>
      <c r="S582" s="142"/>
      <c r="T582" s="142"/>
      <c r="U582" s="61"/>
      <c r="V582" s="4"/>
      <c r="W582" s="4" t="str">
        <f t="shared" si="36"/>
        <v/>
      </c>
      <c r="X582" s="4"/>
      <c r="AI582" s="152"/>
      <c r="AJ582" s="153"/>
    </row>
    <row r="583" spans="1:36" s="77" customFormat="1" ht="44.25" customHeight="1" x14ac:dyDescent="0.3">
      <c r="A583" s="4"/>
      <c r="B583" s="1"/>
      <c r="C583" s="57"/>
      <c r="D583" s="58"/>
      <c r="E583" s="139"/>
      <c r="F583" s="162"/>
      <c r="G583" s="177" t="str">
        <f t="shared" si="33"/>
        <v/>
      </c>
      <c r="H583" s="140"/>
      <c r="I583" s="166"/>
      <c r="J583" s="141"/>
      <c r="K583" s="141"/>
      <c r="L583" s="141"/>
      <c r="M583" s="178" t="str">
        <f t="shared" si="34"/>
        <v/>
      </c>
      <c r="N583" s="178" t="str">
        <f t="shared" si="35"/>
        <v/>
      </c>
      <c r="O583" s="143"/>
      <c r="P583" s="140"/>
      <c r="Q583" s="140"/>
      <c r="R583" s="140"/>
      <c r="S583" s="142"/>
      <c r="T583" s="142"/>
      <c r="U583" s="61"/>
      <c r="V583" s="4"/>
      <c r="W583" s="4" t="str">
        <f t="shared" si="36"/>
        <v/>
      </c>
      <c r="X583" s="4"/>
      <c r="AI583" s="152"/>
      <c r="AJ583" s="153"/>
    </row>
    <row r="584" spans="1:36" s="77" customFormat="1" ht="44.25" customHeight="1" x14ac:dyDescent="0.3">
      <c r="A584" s="4"/>
      <c r="B584" s="1"/>
      <c r="C584" s="57"/>
      <c r="D584" s="58"/>
      <c r="E584" s="139"/>
      <c r="F584" s="162"/>
      <c r="G584" s="177" t="str">
        <f t="shared" si="33"/>
        <v/>
      </c>
      <c r="H584" s="140"/>
      <c r="I584" s="166"/>
      <c r="J584" s="141"/>
      <c r="K584" s="141"/>
      <c r="L584" s="141"/>
      <c r="M584" s="178" t="str">
        <f t="shared" si="34"/>
        <v/>
      </c>
      <c r="N584" s="178" t="str">
        <f t="shared" si="35"/>
        <v/>
      </c>
      <c r="O584" s="143"/>
      <c r="P584" s="140"/>
      <c r="Q584" s="140"/>
      <c r="R584" s="140"/>
      <c r="S584" s="142"/>
      <c r="T584" s="142"/>
      <c r="U584" s="61"/>
      <c r="V584" s="4"/>
      <c r="W584" s="4" t="str">
        <f t="shared" si="36"/>
        <v/>
      </c>
      <c r="X584" s="4"/>
      <c r="AI584" s="152"/>
      <c r="AJ584" s="153"/>
    </row>
    <row r="585" spans="1:36" s="77" customFormat="1" ht="44.25" customHeight="1" x14ac:dyDescent="0.3">
      <c r="A585" s="4"/>
      <c r="B585" s="1"/>
      <c r="C585" s="57"/>
      <c r="D585" s="58"/>
      <c r="E585" s="139"/>
      <c r="F585" s="162"/>
      <c r="G585" s="177" t="str">
        <f t="shared" si="33"/>
        <v/>
      </c>
      <c r="H585" s="140"/>
      <c r="I585" s="166"/>
      <c r="J585" s="141"/>
      <c r="K585" s="141"/>
      <c r="L585" s="141"/>
      <c r="M585" s="178" t="str">
        <f t="shared" si="34"/>
        <v/>
      </c>
      <c r="N585" s="178" t="str">
        <f t="shared" si="35"/>
        <v/>
      </c>
      <c r="O585" s="143"/>
      <c r="P585" s="140"/>
      <c r="Q585" s="140"/>
      <c r="R585" s="140"/>
      <c r="S585" s="142"/>
      <c r="T585" s="142"/>
      <c r="U585" s="61"/>
      <c r="V585" s="4"/>
      <c r="W585" s="4" t="str">
        <f t="shared" si="36"/>
        <v/>
      </c>
      <c r="X585" s="4"/>
      <c r="AI585" s="152"/>
      <c r="AJ585" s="153"/>
    </row>
    <row r="586" spans="1:36" s="77" customFormat="1" ht="44.25" customHeight="1" x14ac:dyDescent="0.3">
      <c r="A586" s="4"/>
      <c r="B586" s="1"/>
      <c r="C586" s="57"/>
      <c r="D586" s="58"/>
      <c r="E586" s="139"/>
      <c r="F586" s="162"/>
      <c r="G586" s="177" t="str">
        <f t="shared" si="33"/>
        <v/>
      </c>
      <c r="H586" s="140"/>
      <c r="I586" s="166"/>
      <c r="J586" s="141"/>
      <c r="K586" s="141"/>
      <c r="L586" s="141"/>
      <c r="M586" s="178" t="str">
        <f t="shared" si="34"/>
        <v/>
      </c>
      <c r="N586" s="178" t="str">
        <f t="shared" si="35"/>
        <v/>
      </c>
      <c r="O586" s="143"/>
      <c r="P586" s="140"/>
      <c r="Q586" s="140"/>
      <c r="R586" s="140"/>
      <c r="S586" s="142"/>
      <c r="T586" s="142"/>
      <c r="U586" s="61"/>
      <c r="V586" s="4"/>
      <c r="W586" s="4" t="str">
        <f t="shared" si="36"/>
        <v/>
      </c>
      <c r="X586" s="4"/>
      <c r="AI586" s="152"/>
      <c r="AJ586" s="153"/>
    </row>
    <row r="587" spans="1:36" s="77" customFormat="1" ht="44.25" customHeight="1" x14ac:dyDescent="0.3">
      <c r="A587" s="4"/>
      <c r="B587" s="1"/>
      <c r="C587" s="57"/>
      <c r="D587" s="58"/>
      <c r="E587" s="139"/>
      <c r="F587" s="162"/>
      <c r="G587" s="177" t="str">
        <f t="shared" si="33"/>
        <v/>
      </c>
      <c r="H587" s="140"/>
      <c r="I587" s="166"/>
      <c r="J587" s="141"/>
      <c r="K587" s="141"/>
      <c r="L587" s="141"/>
      <c r="M587" s="178" t="str">
        <f t="shared" si="34"/>
        <v/>
      </c>
      <c r="N587" s="178" t="str">
        <f t="shared" si="35"/>
        <v/>
      </c>
      <c r="O587" s="143"/>
      <c r="P587" s="140"/>
      <c r="Q587" s="140"/>
      <c r="R587" s="140"/>
      <c r="S587" s="142"/>
      <c r="T587" s="142"/>
      <c r="U587" s="61"/>
      <c r="V587" s="4"/>
      <c r="W587" s="4" t="str">
        <f t="shared" si="36"/>
        <v/>
      </c>
      <c r="X587" s="4"/>
      <c r="AI587" s="152"/>
      <c r="AJ587" s="153"/>
    </row>
    <row r="588" spans="1:36" s="77" customFormat="1" ht="44.25" customHeight="1" x14ac:dyDescent="0.3">
      <c r="A588" s="4"/>
      <c r="B588" s="1"/>
      <c r="C588" s="57"/>
      <c r="D588" s="58"/>
      <c r="E588" s="139"/>
      <c r="F588" s="162"/>
      <c r="G588" s="177" t="str">
        <f t="shared" si="33"/>
        <v/>
      </c>
      <c r="H588" s="140"/>
      <c r="I588" s="166"/>
      <c r="J588" s="141"/>
      <c r="K588" s="141"/>
      <c r="L588" s="141"/>
      <c r="M588" s="178" t="str">
        <f t="shared" si="34"/>
        <v/>
      </c>
      <c r="N588" s="178" t="str">
        <f t="shared" si="35"/>
        <v/>
      </c>
      <c r="O588" s="143"/>
      <c r="P588" s="140"/>
      <c r="Q588" s="140"/>
      <c r="R588" s="140"/>
      <c r="S588" s="142"/>
      <c r="T588" s="142"/>
      <c r="U588" s="61"/>
      <c r="V588" s="4"/>
      <c r="W588" s="4" t="str">
        <f t="shared" si="36"/>
        <v/>
      </c>
      <c r="X588" s="4"/>
      <c r="AI588" s="152"/>
      <c r="AJ588" s="153"/>
    </row>
    <row r="589" spans="1:36" s="77" customFormat="1" ht="44.25" customHeight="1" x14ac:dyDescent="0.3">
      <c r="A589" s="4"/>
      <c r="B589" s="1"/>
      <c r="C589" s="57"/>
      <c r="D589" s="58"/>
      <c r="E589" s="139"/>
      <c r="F589" s="162"/>
      <c r="G589" s="177" t="str">
        <f t="shared" si="33"/>
        <v/>
      </c>
      <c r="H589" s="140"/>
      <c r="I589" s="166"/>
      <c r="J589" s="141"/>
      <c r="K589" s="141"/>
      <c r="L589" s="141"/>
      <c r="M589" s="178" t="str">
        <f t="shared" si="34"/>
        <v/>
      </c>
      <c r="N589" s="178" t="str">
        <f t="shared" si="35"/>
        <v/>
      </c>
      <c r="O589" s="143"/>
      <c r="P589" s="140"/>
      <c r="Q589" s="140"/>
      <c r="R589" s="140"/>
      <c r="S589" s="142"/>
      <c r="T589" s="142"/>
      <c r="U589" s="61"/>
      <c r="V589" s="4"/>
      <c r="W589" s="4" t="str">
        <f t="shared" si="36"/>
        <v/>
      </c>
      <c r="X589" s="4"/>
      <c r="AI589" s="152"/>
      <c r="AJ589" s="153"/>
    </row>
    <row r="590" spans="1:36" s="77" customFormat="1" ht="44.25" customHeight="1" x14ac:dyDescent="0.3">
      <c r="A590" s="4"/>
      <c r="B590" s="1"/>
      <c r="C590" s="57"/>
      <c r="D590" s="58"/>
      <c r="E590" s="139"/>
      <c r="F590" s="162"/>
      <c r="G590" s="177" t="str">
        <f t="shared" si="33"/>
        <v/>
      </c>
      <c r="H590" s="140"/>
      <c r="I590" s="166"/>
      <c r="J590" s="141"/>
      <c r="K590" s="141"/>
      <c r="L590" s="141"/>
      <c r="M590" s="178" t="str">
        <f t="shared" si="34"/>
        <v/>
      </c>
      <c r="N590" s="178" t="str">
        <f t="shared" si="35"/>
        <v/>
      </c>
      <c r="O590" s="143"/>
      <c r="P590" s="140"/>
      <c r="Q590" s="140"/>
      <c r="R590" s="140"/>
      <c r="S590" s="142"/>
      <c r="T590" s="142"/>
      <c r="U590" s="61"/>
      <c r="V590" s="4"/>
      <c r="W590" s="4" t="str">
        <f t="shared" si="36"/>
        <v/>
      </c>
      <c r="X590" s="4"/>
      <c r="AI590" s="152"/>
      <c r="AJ590" s="153"/>
    </row>
    <row r="591" spans="1:36" s="77" customFormat="1" ht="44.25" customHeight="1" x14ac:dyDescent="0.3">
      <c r="A591" s="4"/>
      <c r="B591" s="1"/>
      <c r="C591" s="57"/>
      <c r="D591" s="58"/>
      <c r="E591" s="139"/>
      <c r="F591" s="162"/>
      <c r="G591" s="177" t="str">
        <f t="shared" si="33"/>
        <v/>
      </c>
      <c r="H591" s="140"/>
      <c r="I591" s="166"/>
      <c r="J591" s="141"/>
      <c r="K591" s="141"/>
      <c r="L591" s="141"/>
      <c r="M591" s="178" t="str">
        <f t="shared" si="34"/>
        <v/>
      </c>
      <c r="N591" s="178" t="str">
        <f t="shared" si="35"/>
        <v/>
      </c>
      <c r="O591" s="143"/>
      <c r="P591" s="140"/>
      <c r="Q591" s="140"/>
      <c r="R591" s="140"/>
      <c r="S591" s="142"/>
      <c r="T591" s="142"/>
      <c r="U591" s="61"/>
      <c r="V591" s="4"/>
      <c r="W591" s="4" t="str">
        <f t="shared" si="36"/>
        <v/>
      </c>
      <c r="X591" s="4"/>
      <c r="AI591" s="152"/>
      <c r="AJ591" s="153"/>
    </row>
    <row r="592" spans="1:36" s="77" customFormat="1" ht="44.25" customHeight="1" x14ac:dyDescent="0.3">
      <c r="A592" s="4"/>
      <c r="B592" s="1"/>
      <c r="C592" s="57"/>
      <c r="D592" s="58"/>
      <c r="E592" s="139"/>
      <c r="F592" s="162"/>
      <c r="G592" s="177" t="str">
        <f t="shared" si="33"/>
        <v/>
      </c>
      <c r="H592" s="140"/>
      <c r="I592" s="166"/>
      <c r="J592" s="141"/>
      <c r="K592" s="141"/>
      <c r="L592" s="141"/>
      <c r="M592" s="178" t="str">
        <f t="shared" si="34"/>
        <v/>
      </c>
      <c r="N592" s="178" t="str">
        <f t="shared" si="35"/>
        <v/>
      </c>
      <c r="O592" s="143"/>
      <c r="P592" s="140"/>
      <c r="Q592" s="140"/>
      <c r="R592" s="140"/>
      <c r="S592" s="142"/>
      <c r="T592" s="142"/>
      <c r="U592" s="61"/>
      <c r="V592" s="4"/>
      <c r="W592" s="4" t="str">
        <f t="shared" si="36"/>
        <v/>
      </c>
      <c r="X592" s="4"/>
      <c r="AI592" s="152"/>
      <c r="AJ592" s="153"/>
    </row>
    <row r="593" spans="1:36" s="77" customFormat="1" ht="44.25" customHeight="1" x14ac:dyDescent="0.3">
      <c r="A593" s="4"/>
      <c r="B593" s="1"/>
      <c r="C593" s="57"/>
      <c r="D593" s="58"/>
      <c r="E593" s="139"/>
      <c r="F593" s="162"/>
      <c r="G593" s="177" t="str">
        <f t="shared" si="33"/>
        <v/>
      </c>
      <c r="H593" s="140"/>
      <c r="I593" s="166"/>
      <c r="J593" s="141"/>
      <c r="K593" s="141"/>
      <c r="L593" s="141"/>
      <c r="M593" s="178" t="str">
        <f t="shared" si="34"/>
        <v/>
      </c>
      <c r="N593" s="178" t="str">
        <f t="shared" si="35"/>
        <v/>
      </c>
      <c r="O593" s="143"/>
      <c r="P593" s="140"/>
      <c r="Q593" s="140"/>
      <c r="R593" s="140"/>
      <c r="S593" s="142"/>
      <c r="T593" s="142"/>
      <c r="U593" s="61"/>
      <c r="V593" s="4"/>
      <c r="W593" s="4" t="str">
        <f t="shared" si="36"/>
        <v/>
      </c>
      <c r="X593" s="4"/>
      <c r="AI593" s="152"/>
      <c r="AJ593" s="153"/>
    </row>
    <row r="594" spans="1:36" s="77" customFormat="1" ht="44.25" customHeight="1" x14ac:dyDescent="0.3">
      <c r="A594" s="4"/>
      <c r="B594" s="1"/>
      <c r="C594" s="57"/>
      <c r="D594" s="58"/>
      <c r="E594" s="139"/>
      <c r="F594" s="162"/>
      <c r="G594" s="177" t="str">
        <f t="shared" si="33"/>
        <v/>
      </c>
      <c r="H594" s="140"/>
      <c r="I594" s="166"/>
      <c r="J594" s="141"/>
      <c r="K594" s="141"/>
      <c r="L594" s="141"/>
      <c r="M594" s="178" t="str">
        <f t="shared" si="34"/>
        <v/>
      </c>
      <c r="N594" s="178" t="str">
        <f t="shared" si="35"/>
        <v/>
      </c>
      <c r="O594" s="143"/>
      <c r="P594" s="140"/>
      <c r="Q594" s="140"/>
      <c r="R594" s="140"/>
      <c r="S594" s="142"/>
      <c r="T594" s="142"/>
      <c r="U594" s="61"/>
      <c r="V594" s="4"/>
      <c r="W594" s="4" t="str">
        <f t="shared" si="36"/>
        <v/>
      </c>
      <c r="X594" s="4"/>
      <c r="AI594" s="152"/>
      <c r="AJ594" s="153"/>
    </row>
    <row r="595" spans="1:36" s="77" customFormat="1" ht="44.25" customHeight="1" x14ac:dyDescent="0.3">
      <c r="A595" s="4"/>
      <c r="B595" s="1"/>
      <c r="C595" s="57"/>
      <c r="D595" s="58"/>
      <c r="E595" s="139"/>
      <c r="F595" s="162"/>
      <c r="G595" s="177" t="str">
        <f t="shared" si="33"/>
        <v/>
      </c>
      <c r="H595" s="140"/>
      <c r="I595" s="166"/>
      <c r="J595" s="141"/>
      <c r="K595" s="141"/>
      <c r="L595" s="141"/>
      <c r="M595" s="178" t="str">
        <f t="shared" si="34"/>
        <v/>
      </c>
      <c r="N595" s="178" t="str">
        <f t="shared" si="35"/>
        <v/>
      </c>
      <c r="O595" s="143"/>
      <c r="P595" s="140"/>
      <c r="Q595" s="140"/>
      <c r="R595" s="140"/>
      <c r="S595" s="142"/>
      <c r="T595" s="142"/>
      <c r="U595" s="61"/>
      <c r="V595" s="4"/>
      <c r="W595" s="4" t="str">
        <f t="shared" si="36"/>
        <v/>
      </c>
      <c r="X595" s="4"/>
      <c r="AI595" s="152"/>
      <c r="AJ595" s="153"/>
    </row>
    <row r="596" spans="1:36" s="77" customFormat="1" ht="44.25" customHeight="1" x14ac:dyDescent="0.3">
      <c r="A596" s="4"/>
      <c r="B596" s="1"/>
      <c r="C596" s="57"/>
      <c r="D596" s="58"/>
      <c r="E596" s="139"/>
      <c r="F596" s="162"/>
      <c r="G596" s="177" t="str">
        <f t="shared" ref="G596:G659" si="37">IFERROR(VLOOKUP(E596&amp;"+"&amp;F596,$X$19:$AA$69,4,0),"")</f>
        <v/>
      </c>
      <c r="H596" s="140"/>
      <c r="I596" s="166"/>
      <c r="J596" s="141"/>
      <c r="K596" s="141"/>
      <c r="L596" s="141"/>
      <c r="M596" s="178" t="str">
        <f t="shared" ref="M596:M659" si="38">IFERROR(J596/100*$W596,"")</f>
        <v/>
      </c>
      <c r="N596" s="178" t="str">
        <f t="shared" ref="N596:N659" si="39">IFERROR(K596/100*$W596,"")</f>
        <v/>
      </c>
      <c r="O596" s="143"/>
      <c r="P596" s="140"/>
      <c r="Q596" s="140"/>
      <c r="R596" s="140"/>
      <c r="S596" s="142"/>
      <c r="T596" s="142"/>
      <c r="U596" s="61"/>
      <c r="V596" s="4"/>
      <c r="W596" s="4" t="str">
        <f t="shared" ref="W596:W659" si="40">IF(L596="50 %","50",IF(L596="60 %","60",""))</f>
        <v/>
      </c>
      <c r="X596" s="4"/>
      <c r="AI596" s="152"/>
      <c r="AJ596" s="153"/>
    </row>
    <row r="597" spans="1:36" s="77" customFormat="1" ht="44.25" customHeight="1" x14ac:dyDescent="0.3">
      <c r="A597" s="4"/>
      <c r="B597" s="1"/>
      <c r="C597" s="57"/>
      <c r="D597" s="58"/>
      <c r="E597" s="139"/>
      <c r="F597" s="162"/>
      <c r="G597" s="177" t="str">
        <f t="shared" si="37"/>
        <v/>
      </c>
      <c r="H597" s="140"/>
      <c r="I597" s="166"/>
      <c r="J597" s="141"/>
      <c r="K597" s="141"/>
      <c r="L597" s="141"/>
      <c r="M597" s="178" t="str">
        <f t="shared" si="38"/>
        <v/>
      </c>
      <c r="N597" s="178" t="str">
        <f t="shared" si="39"/>
        <v/>
      </c>
      <c r="O597" s="143"/>
      <c r="P597" s="140"/>
      <c r="Q597" s="140"/>
      <c r="R597" s="140"/>
      <c r="S597" s="142"/>
      <c r="T597" s="142"/>
      <c r="U597" s="61"/>
      <c r="V597" s="4"/>
      <c r="W597" s="4" t="str">
        <f t="shared" si="40"/>
        <v/>
      </c>
      <c r="X597" s="4"/>
      <c r="AI597" s="152"/>
      <c r="AJ597" s="153"/>
    </row>
    <row r="598" spans="1:36" s="77" customFormat="1" ht="44.25" customHeight="1" x14ac:dyDescent="0.3">
      <c r="A598" s="4"/>
      <c r="B598" s="1"/>
      <c r="C598" s="57"/>
      <c r="D598" s="58"/>
      <c r="E598" s="139"/>
      <c r="F598" s="162"/>
      <c r="G598" s="177" t="str">
        <f t="shared" si="37"/>
        <v/>
      </c>
      <c r="H598" s="140"/>
      <c r="I598" s="166"/>
      <c r="J598" s="141"/>
      <c r="K598" s="141"/>
      <c r="L598" s="141"/>
      <c r="M598" s="178" t="str">
        <f t="shared" si="38"/>
        <v/>
      </c>
      <c r="N598" s="178" t="str">
        <f t="shared" si="39"/>
        <v/>
      </c>
      <c r="O598" s="143"/>
      <c r="P598" s="140"/>
      <c r="Q598" s="140"/>
      <c r="R598" s="140"/>
      <c r="S598" s="142"/>
      <c r="T598" s="142"/>
      <c r="U598" s="61"/>
      <c r="V598" s="4"/>
      <c r="W598" s="4" t="str">
        <f t="shared" si="40"/>
        <v/>
      </c>
      <c r="X598" s="4"/>
      <c r="AI598" s="152"/>
      <c r="AJ598" s="153"/>
    </row>
    <row r="599" spans="1:36" s="77" customFormat="1" ht="44.25" customHeight="1" x14ac:dyDescent="0.3">
      <c r="A599" s="4"/>
      <c r="B599" s="1"/>
      <c r="C599" s="57"/>
      <c r="D599" s="58"/>
      <c r="E599" s="139"/>
      <c r="F599" s="162"/>
      <c r="G599" s="177" t="str">
        <f t="shared" si="37"/>
        <v/>
      </c>
      <c r="H599" s="140"/>
      <c r="I599" s="166"/>
      <c r="J599" s="141"/>
      <c r="K599" s="141"/>
      <c r="L599" s="141"/>
      <c r="M599" s="178" t="str">
        <f t="shared" si="38"/>
        <v/>
      </c>
      <c r="N599" s="178" t="str">
        <f t="shared" si="39"/>
        <v/>
      </c>
      <c r="O599" s="143"/>
      <c r="P599" s="140"/>
      <c r="Q599" s="140"/>
      <c r="R599" s="140"/>
      <c r="S599" s="142"/>
      <c r="T599" s="142"/>
      <c r="U599" s="61"/>
      <c r="V599" s="4"/>
      <c r="W599" s="4" t="str">
        <f t="shared" si="40"/>
        <v/>
      </c>
      <c r="X599" s="4"/>
      <c r="AI599" s="152"/>
      <c r="AJ599" s="153"/>
    </row>
    <row r="600" spans="1:36" s="77" customFormat="1" ht="44.25" customHeight="1" x14ac:dyDescent="0.3">
      <c r="A600" s="4"/>
      <c r="B600" s="1"/>
      <c r="C600" s="57"/>
      <c r="D600" s="58"/>
      <c r="E600" s="139"/>
      <c r="F600" s="162"/>
      <c r="G600" s="177" t="str">
        <f t="shared" si="37"/>
        <v/>
      </c>
      <c r="H600" s="140"/>
      <c r="I600" s="166"/>
      <c r="J600" s="141"/>
      <c r="K600" s="141"/>
      <c r="L600" s="141"/>
      <c r="M600" s="178" t="str">
        <f t="shared" si="38"/>
        <v/>
      </c>
      <c r="N600" s="178" t="str">
        <f t="shared" si="39"/>
        <v/>
      </c>
      <c r="O600" s="143"/>
      <c r="P600" s="140"/>
      <c r="Q600" s="140"/>
      <c r="R600" s="140"/>
      <c r="S600" s="142"/>
      <c r="T600" s="142"/>
      <c r="U600" s="61"/>
      <c r="V600" s="4"/>
      <c r="W600" s="4" t="str">
        <f t="shared" si="40"/>
        <v/>
      </c>
      <c r="X600" s="4"/>
      <c r="AI600" s="152"/>
      <c r="AJ600" s="153"/>
    </row>
    <row r="601" spans="1:36" s="77" customFormat="1" ht="44.25" customHeight="1" x14ac:dyDescent="0.3">
      <c r="A601" s="4"/>
      <c r="B601" s="1"/>
      <c r="C601" s="57"/>
      <c r="D601" s="58"/>
      <c r="E601" s="139"/>
      <c r="F601" s="162"/>
      <c r="G601" s="177" t="str">
        <f t="shared" si="37"/>
        <v/>
      </c>
      <c r="H601" s="140"/>
      <c r="I601" s="166"/>
      <c r="J601" s="141"/>
      <c r="K601" s="141"/>
      <c r="L601" s="141"/>
      <c r="M601" s="178" t="str">
        <f t="shared" si="38"/>
        <v/>
      </c>
      <c r="N601" s="178" t="str">
        <f t="shared" si="39"/>
        <v/>
      </c>
      <c r="O601" s="143"/>
      <c r="P601" s="140"/>
      <c r="Q601" s="140"/>
      <c r="R601" s="140"/>
      <c r="S601" s="142"/>
      <c r="T601" s="142"/>
      <c r="U601" s="61"/>
      <c r="V601" s="4"/>
      <c r="W601" s="4" t="str">
        <f t="shared" si="40"/>
        <v/>
      </c>
      <c r="X601" s="4"/>
      <c r="AI601" s="152"/>
      <c r="AJ601" s="153"/>
    </row>
    <row r="602" spans="1:36" s="77" customFormat="1" ht="44.25" customHeight="1" x14ac:dyDescent="0.3">
      <c r="A602" s="4"/>
      <c r="B602" s="1"/>
      <c r="C602" s="57"/>
      <c r="D602" s="58"/>
      <c r="E602" s="139"/>
      <c r="F602" s="162"/>
      <c r="G602" s="177" t="str">
        <f t="shared" si="37"/>
        <v/>
      </c>
      <c r="H602" s="140"/>
      <c r="I602" s="166"/>
      <c r="J602" s="141"/>
      <c r="K602" s="141"/>
      <c r="L602" s="141"/>
      <c r="M602" s="178" t="str">
        <f t="shared" si="38"/>
        <v/>
      </c>
      <c r="N602" s="178" t="str">
        <f t="shared" si="39"/>
        <v/>
      </c>
      <c r="O602" s="143"/>
      <c r="P602" s="140"/>
      <c r="Q602" s="140"/>
      <c r="R602" s="140"/>
      <c r="S602" s="142"/>
      <c r="T602" s="142"/>
      <c r="U602" s="61"/>
      <c r="V602" s="4"/>
      <c r="W602" s="4" t="str">
        <f t="shared" si="40"/>
        <v/>
      </c>
      <c r="X602" s="4"/>
      <c r="AI602" s="152"/>
      <c r="AJ602" s="153"/>
    </row>
    <row r="603" spans="1:36" s="77" customFormat="1" ht="44.25" customHeight="1" x14ac:dyDescent="0.3">
      <c r="A603" s="4"/>
      <c r="B603" s="1"/>
      <c r="C603" s="57"/>
      <c r="D603" s="58"/>
      <c r="E603" s="139"/>
      <c r="F603" s="162"/>
      <c r="G603" s="177" t="str">
        <f t="shared" si="37"/>
        <v/>
      </c>
      <c r="H603" s="140"/>
      <c r="I603" s="166"/>
      <c r="J603" s="141"/>
      <c r="K603" s="141"/>
      <c r="L603" s="141"/>
      <c r="M603" s="178" t="str">
        <f t="shared" si="38"/>
        <v/>
      </c>
      <c r="N603" s="178" t="str">
        <f t="shared" si="39"/>
        <v/>
      </c>
      <c r="O603" s="143"/>
      <c r="P603" s="140"/>
      <c r="Q603" s="140"/>
      <c r="R603" s="140"/>
      <c r="S603" s="142"/>
      <c r="T603" s="142"/>
      <c r="U603" s="61"/>
      <c r="V603" s="4"/>
      <c r="W603" s="4" t="str">
        <f t="shared" si="40"/>
        <v/>
      </c>
      <c r="X603" s="4"/>
      <c r="AI603" s="152"/>
      <c r="AJ603" s="153"/>
    </row>
    <row r="604" spans="1:36" s="77" customFormat="1" ht="44.25" customHeight="1" x14ac:dyDescent="0.3">
      <c r="A604" s="4"/>
      <c r="B604" s="1"/>
      <c r="C604" s="57"/>
      <c r="D604" s="58"/>
      <c r="E604" s="139"/>
      <c r="F604" s="162"/>
      <c r="G604" s="177" t="str">
        <f t="shared" si="37"/>
        <v/>
      </c>
      <c r="H604" s="140"/>
      <c r="I604" s="166"/>
      <c r="J604" s="141"/>
      <c r="K604" s="141"/>
      <c r="L604" s="141"/>
      <c r="M604" s="178" t="str">
        <f t="shared" si="38"/>
        <v/>
      </c>
      <c r="N604" s="178" t="str">
        <f t="shared" si="39"/>
        <v/>
      </c>
      <c r="O604" s="143"/>
      <c r="P604" s="140"/>
      <c r="Q604" s="140"/>
      <c r="R604" s="140"/>
      <c r="S604" s="142"/>
      <c r="T604" s="142"/>
      <c r="U604" s="61"/>
      <c r="V604" s="4"/>
      <c r="W604" s="4" t="str">
        <f t="shared" si="40"/>
        <v/>
      </c>
      <c r="X604" s="4"/>
      <c r="AI604" s="152"/>
      <c r="AJ604" s="153"/>
    </row>
    <row r="605" spans="1:36" s="77" customFormat="1" ht="44.25" customHeight="1" x14ac:dyDescent="0.3">
      <c r="A605" s="4"/>
      <c r="B605" s="1"/>
      <c r="C605" s="57"/>
      <c r="D605" s="58"/>
      <c r="E605" s="139"/>
      <c r="F605" s="162"/>
      <c r="G605" s="177" t="str">
        <f t="shared" si="37"/>
        <v/>
      </c>
      <c r="H605" s="140"/>
      <c r="I605" s="166"/>
      <c r="J605" s="141"/>
      <c r="K605" s="141"/>
      <c r="L605" s="141"/>
      <c r="M605" s="178" t="str">
        <f t="shared" si="38"/>
        <v/>
      </c>
      <c r="N605" s="178" t="str">
        <f t="shared" si="39"/>
        <v/>
      </c>
      <c r="O605" s="143"/>
      <c r="P605" s="140"/>
      <c r="Q605" s="140"/>
      <c r="R605" s="140"/>
      <c r="S605" s="142"/>
      <c r="T605" s="142"/>
      <c r="U605" s="61"/>
      <c r="V605" s="4"/>
      <c r="W605" s="4" t="str">
        <f t="shared" si="40"/>
        <v/>
      </c>
      <c r="X605" s="4"/>
      <c r="AI605" s="152"/>
      <c r="AJ605" s="153"/>
    </row>
    <row r="606" spans="1:36" s="77" customFormat="1" ht="44.25" customHeight="1" x14ac:dyDescent="0.3">
      <c r="A606" s="4"/>
      <c r="B606" s="1"/>
      <c r="C606" s="57"/>
      <c r="D606" s="58"/>
      <c r="E606" s="139"/>
      <c r="F606" s="162"/>
      <c r="G606" s="177" t="str">
        <f t="shared" si="37"/>
        <v/>
      </c>
      <c r="H606" s="140"/>
      <c r="I606" s="166"/>
      <c r="J606" s="141"/>
      <c r="K606" s="141"/>
      <c r="L606" s="141"/>
      <c r="M606" s="178" t="str">
        <f t="shared" si="38"/>
        <v/>
      </c>
      <c r="N606" s="178" t="str">
        <f t="shared" si="39"/>
        <v/>
      </c>
      <c r="O606" s="143"/>
      <c r="P606" s="140"/>
      <c r="Q606" s="140"/>
      <c r="R606" s="140"/>
      <c r="S606" s="142"/>
      <c r="T606" s="142"/>
      <c r="U606" s="61"/>
      <c r="V606" s="4"/>
      <c r="W606" s="4" t="str">
        <f t="shared" si="40"/>
        <v/>
      </c>
      <c r="X606" s="4"/>
      <c r="AI606" s="152"/>
      <c r="AJ606" s="153"/>
    </row>
    <row r="607" spans="1:36" s="77" customFormat="1" ht="44.25" customHeight="1" x14ac:dyDescent="0.3">
      <c r="A607" s="4"/>
      <c r="B607" s="1"/>
      <c r="C607" s="57"/>
      <c r="D607" s="58"/>
      <c r="E607" s="139"/>
      <c r="F607" s="162"/>
      <c r="G607" s="177" t="str">
        <f t="shared" si="37"/>
        <v/>
      </c>
      <c r="H607" s="140"/>
      <c r="I607" s="166"/>
      <c r="J607" s="141"/>
      <c r="K607" s="141"/>
      <c r="L607" s="141"/>
      <c r="M607" s="178" t="str">
        <f t="shared" si="38"/>
        <v/>
      </c>
      <c r="N607" s="178" t="str">
        <f t="shared" si="39"/>
        <v/>
      </c>
      <c r="O607" s="143"/>
      <c r="P607" s="140"/>
      <c r="Q607" s="140"/>
      <c r="R607" s="140"/>
      <c r="S607" s="142"/>
      <c r="T607" s="142"/>
      <c r="U607" s="61"/>
      <c r="V607" s="4"/>
      <c r="W607" s="4" t="str">
        <f t="shared" si="40"/>
        <v/>
      </c>
      <c r="X607" s="4"/>
      <c r="AI607" s="152"/>
      <c r="AJ607" s="153"/>
    </row>
    <row r="608" spans="1:36" s="77" customFormat="1" ht="44.25" customHeight="1" x14ac:dyDescent="0.3">
      <c r="A608" s="4"/>
      <c r="B608" s="1"/>
      <c r="C608" s="57"/>
      <c r="D608" s="58"/>
      <c r="E608" s="139"/>
      <c r="F608" s="162"/>
      <c r="G608" s="177" t="str">
        <f t="shared" si="37"/>
        <v/>
      </c>
      <c r="H608" s="140"/>
      <c r="I608" s="166"/>
      <c r="J608" s="141"/>
      <c r="K608" s="141"/>
      <c r="L608" s="141"/>
      <c r="M608" s="178" t="str">
        <f t="shared" si="38"/>
        <v/>
      </c>
      <c r="N608" s="178" t="str">
        <f t="shared" si="39"/>
        <v/>
      </c>
      <c r="O608" s="143"/>
      <c r="P608" s="140"/>
      <c r="Q608" s="140"/>
      <c r="R608" s="140"/>
      <c r="S608" s="142"/>
      <c r="T608" s="142"/>
      <c r="U608" s="61"/>
      <c r="V608" s="4"/>
      <c r="W608" s="4" t="str">
        <f t="shared" si="40"/>
        <v/>
      </c>
      <c r="X608" s="4"/>
      <c r="AI608" s="152"/>
      <c r="AJ608" s="153"/>
    </row>
    <row r="609" spans="1:36" s="77" customFormat="1" ht="44.25" customHeight="1" x14ac:dyDescent="0.3">
      <c r="A609" s="4"/>
      <c r="B609" s="1"/>
      <c r="C609" s="57"/>
      <c r="D609" s="58"/>
      <c r="E609" s="139"/>
      <c r="F609" s="162"/>
      <c r="G609" s="177" t="str">
        <f t="shared" si="37"/>
        <v/>
      </c>
      <c r="H609" s="140"/>
      <c r="I609" s="166"/>
      <c r="J609" s="141"/>
      <c r="K609" s="141"/>
      <c r="L609" s="141"/>
      <c r="M609" s="178" t="str">
        <f t="shared" si="38"/>
        <v/>
      </c>
      <c r="N609" s="178" t="str">
        <f t="shared" si="39"/>
        <v/>
      </c>
      <c r="O609" s="143"/>
      <c r="P609" s="140"/>
      <c r="Q609" s="140"/>
      <c r="R609" s="140"/>
      <c r="S609" s="142"/>
      <c r="T609" s="142"/>
      <c r="U609" s="61"/>
      <c r="V609" s="4"/>
      <c r="W609" s="4" t="str">
        <f t="shared" si="40"/>
        <v/>
      </c>
      <c r="X609" s="4"/>
      <c r="AI609" s="152"/>
      <c r="AJ609" s="153"/>
    </row>
    <row r="610" spans="1:36" s="77" customFormat="1" ht="44.25" customHeight="1" x14ac:dyDescent="0.3">
      <c r="A610" s="4"/>
      <c r="B610" s="1"/>
      <c r="C610" s="57"/>
      <c r="D610" s="58"/>
      <c r="E610" s="139"/>
      <c r="F610" s="162"/>
      <c r="G610" s="177" t="str">
        <f t="shared" si="37"/>
        <v/>
      </c>
      <c r="H610" s="140"/>
      <c r="I610" s="166"/>
      <c r="J610" s="141"/>
      <c r="K610" s="141"/>
      <c r="L610" s="141"/>
      <c r="M610" s="178" t="str">
        <f t="shared" si="38"/>
        <v/>
      </c>
      <c r="N610" s="178" t="str">
        <f t="shared" si="39"/>
        <v/>
      </c>
      <c r="O610" s="143"/>
      <c r="P610" s="140"/>
      <c r="Q610" s="140"/>
      <c r="R610" s="140"/>
      <c r="S610" s="142"/>
      <c r="T610" s="142"/>
      <c r="U610" s="61"/>
      <c r="V610" s="4"/>
      <c r="W610" s="4" t="str">
        <f t="shared" si="40"/>
        <v/>
      </c>
      <c r="X610" s="4"/>
      <c r="AI610" s="152"/>
      <c r="AJ610" s="153"/>
    </row>
    <row r="611" spans="1:36" s="77" customFormat="1" ht="44.25" customHeight="1" x14ac:dyDescent="0.3">
      <c r="A611" s="4"/>
      <c r="B611" s="1"/>
      <c r="C611" s="57"/>
      <c r="D611" s="58"/>
      <c r="E611" s="139"/>
      <c r="F611" s="162"/>
      <c r="G611" s="177" t="str">
        <f t="shared" si="37"/>
        <v/>
      </c>
      <c r="H611" s="140"/>
      <c r="I611" s="166"/>
      <c r="J611" s="141"/>
      <c r="K611" s="141"/>
      <c r="L611" s="141"/>
      <c r="M611" s="178" t="str">
        <f t="shared" si="38"/>
        <v/>
      </c>
      <c r="N611" s="178" t="str">
        <f t="shared" si="39"/>
        <v/>
      </c>
      <c r="O611" s="143"/>
      <c r="P611" s="140"/>
      <c r="Q611" s="140"/>
      <c r="R611" s="140"/>
      <c r="S611" s="142"/>
      <c r="T611" s="142"/>
      <c r="U611" s="61"/>
      <c r="V611" s="4"/>
      <c r="W611" s="4" t="str">
        <f t="shared" si="40"/>
        <v/>
      </c>
      <c r="X611" s="4"/>
      <c r="AI611" s="152"/>
      <c r="AJ611" s="153"/>
    </row>
    <row r="612" spans="1:36" s="77" customFormat="1" ht="44.25" customHeight="1" x14ac:dyDescent="0.3">
      <c r="A612" s="4"/>
      <c r="B612" s="1"/>
      <c r="C612" s="57"/>
      <c r="D612" s="58"/>
      <c r="E612" s="139"/>
      <c r="F612" s="162"/>
      <c r="G612" s="177" t="str">
        <f t="shared" si="37"/>
        <v/>
      </c>
      <c r="H612" s="140"/>
      <c r="I612" s="166"/>
      <c r="J612" s="141"/>
      <c r="K612" s="141"/>
      <c r="L612" s="141"/>
      <c r="M612" s="178" t="str">
        <f t="shared" si="38"/>
        <v/>
      </c>
      <c r="N612" s="178" t="str">
        <f t="shared" si="39"/>
        <v/>
      </c>
      <c r="O612" s="143"/>
      <c r="P612" s="140"/>
      <c r="Q612" s="140"/>
      <c r="R612" s="140"/>
      <c r="S612" s="142"/>
      <c r="T612" s="142"/>
      <c r="U612" s="61"/>
      <c r="V612" s="4"/>
      <c r="W612" s="4" t="str">
        <f t="shared" si="40"/>
        <v/>
      </c>
      <c r="X612" s="4"/>
      <c r="AI612" s="152"/>
      <c r="AJ612" s="153"/>
    </row>
    <row r="613" spans="1:36" s="77" customFormat="1" ht="44.25" customHeight="1" x14ac:dyDescent="0.3">
      <c r="A613" s="4"/>
      <c r="B613" s="1"/>
      <c r="C613" s="57"/>
      <c r="D613" s="58"/>
      <c r="E613" s="139"/>
      <c r="F613" s="162"/>
      <c r="G613" s="177" t="str">
        <f t="shared" si="37"/>
        <v/>
      </c>
      <c r="H613" s="140"/>
      <c r="I613" s="166"/>
      <c r="J613" s="141"/>
      <c r="K613" s="141"/>
      <c r="L613" s="141"/>
      <c r="M613" s="178" t="str">
        <f t="shared" si="38"/>
        <v/>
      </c>
      <c r="N613" s="178" t="str">
        <f t="shared" si="39"/>
        <v/>
      </c>
      <c r="O613" s="143"/>
      <c r="P613" s="140"/>
      <c r="Q613" s="140"/>
      <c r="R613" s="140"/>
      <c r="S613" s="142"/>
      <c r="T613" s="142"/>
      <c r="U613" s="61"/>
      <c r="V613" s="4"/>
      <c r="W613" s="4" t="str">
        <f t="shared" si="40"/>
        <v/>
      </c>
      <c r="X613" s="4"/>
      <c r="AI613" s="152"/>
      <c r="AJ613" s="153"/>
    </row>
    <row r="614" spans="1:36" s="77" customFormat="1" ht="44.25" customHeight="1" x14ac:dyDescent="0.3">
      <c r="A614" s="4"/>
      <c r="B614" s="1"/>
      <c r="C614" s="57"/>
      <c r="D614" s="58"/>
      <c r="E614" s="139"/>
      <c r="F614" s="162"/>
      <c r="G614" s="177" t="str">
        <f t="shared" si="37"/>
        <v/>
      </c>
      <c r="H614" s="140"/>
      <c r="I614" s="166"/>
      <c r="J614" s="141"/>
      <c r="K614" s="141"/>
      <c r="L614" s="141"/>
      <c r="M614" s="178" t="str">
        <f t="shared" si="38"/>
        <v/>
      </c>
      <c r="N614" s="178" t="str">
        <f t="shared" si="39"/>
        <v/>
      </c>
      <c r="O614" s="143"/>
      <c r="P614" s="140"/>
      <c r="Q614" s="140"/>
      <c r="R614" s="140"/>
      <c r="S614" s="142"/>
      <c r="T614" s="142"/>
      <c r="U614" s="61"/>
      <c r="V614" s="4"/>
      <c r="W614" s="4" t="str">
        <f t="shared" si="40"/>
        <v/>
      </c>
      <c r="X614" s="4"/>
      <c r="AI614" s="152"/>
      <c r="AJ614" s="153"/>
    </row>
    <row r="615" spans="1:36" s="77" customFormat="1" ht="44.25" customHeight="1" x14ac:dyDescent="0.3">
      <c r="A615" s="4"/>
      <c r="B615" s="1"/>
      <c r="C615" s="57"/>
      <c r="D615" s="58"/>
      <c r="E615" s="139"/>
      <c r="F615" s="162"/>
      <c r="G615" s="177" t="str">
        <f t="shared" si="37"/>
        <v/>
      </c>
      <c r="H615" s="140"/>
      <c r="I615" s="166"/>
      <c r="J615" s="141"/>
      <c r="K615" s="141"/>
      <c r="L615" s="141"/>
      <c r="M615" s="178" t="str">
        <f t="shared" si="38"/>
        <v/>
      </c>
      <c r="N615" s="178" t="str">
        <f t="shared" si="39"/>
        <v/>
      </c>
      <c r="O615" s="143"/>
      <c r="P615" s="140"/>
      <c r="Q615" s="140"/>
      <c r="R615" s="140"/>
      <c r="S615" s="142"/>
      <c r="T615" s="142"/>
      <c r="U615" s="61"/>
      <c r="V615" s="4"/>
      <c r="W615" s="4" t="str">
        <f t="shared" si="40"/>
        <v/>
      </c>
      <c r="X615" s="4"/>
      <c r="AI615" s="152"/>
      <c r="AJ615" s="153"/>
    </row>
    <row r="616" spans="1:36" s="77" customFormat="1" ht="44.25" customHeight="1" x14ac:dyDescent="0.3">
      <c r="A616" s="4"/>
      <c r="B616" s="1"/>
      <c r="C616" s="57"/>
      <c r="D616" s="58"/>
      <c r="E616" s="139"/>
      <c r="F616" s="162"/>
      <c r="G616" s="177" t="str">
        <f t="shared" si="37"/>
        <v/>
      </c>
      <c r="H616" s="140"/>
      <c r="I616" s="166"/>
      <c r="J616" s="141"/>
      <c r="K616" s="141"/>
      <c r="L616" s="141"/>
      <c r="M616" s="178" t="str">
        <f t="shared" si="38"/>
        <v/>
      </c>
      <c r="N616" s="178" t="str">
        <f t="shared" si="39"/>
        <v/>
      </c>
      <c r="O616" s="143"/>
      <c r="P616" s="140"/>
      <c r="Q616" s="140"/>
      <c r="R616" s="140"/>
      <c r="S616" s="142"/>
      <c r="T616" s="142"/>
      <c r="U616" s="61"/>
      <c r="V616" s="4"/>
      <c r="W616" s="4" t="str">
        <f t="shared" si="40"/>
        <v/>
      </c>
      <c r="X616" s="4"/>
      <c r="AI616" s="152"/>
      <c r="AJ616" s="153"/>
    </row>
    <row r="617" spans="1:36" s="77" customFormat="1" ht="44.25" customHeight="1" x14ac:dyDescent="0.3">
      <c r="A617" s="4"/>
      <c r="B617" s="1"/>
      <c r="C617" s="57"/>
      <c r="D617" s="58"/>
      <c r="E617" s="139"/>
      <c r="F617" s="162"/>
      <c r="G617" s="177" t="str">
        <f t="shared" si="37"/>
        <v/>
      </c>
      <c r="H617" s="140"/>
      <c r="I617" s="166"/>
      <c r="J617" s="141"/>
      <c r="K617" s="141"/>
      <c r="L617" s="141"/>
      <c r="M617" s="178" t="str">
        <f t="shared" si="38"/>
        <v/>
      </c>
      <c r="N617" s="178" t="str">
        <f t="shared" si="39"/>
        <v/>
      </c>
      <c r="O617" s="143"/>
      <c r="P617" s="140"/>
      <c r="Q617" s="140"/>
      <c r="R617" s="140"/>
      <c r="S617" s="142"/>
      <c r="T617" s="142"/>
      <c r="U617" s="61"/>
      <c r="V617" s="4"/>
      <c r="W617" s="4" t="str">
        <f t="shared" si="40"/>
        <v/>
      </c>
      <c r="X617" s="4"/>
      <c r="AI617" s="152"/>
      <c r="AJ617" s="153"/>
    </row>
    <row r="618" spans="1:36" s="77" customFormat="1" ht="44.25" customHeight="1" x14ac:dyDescent="0.3">
      <c r="A618" s="4"/>
      <c r="B618" s="1"/>
      <c r="C618" s="57"/>
      <c r="D618" s="58"/>
      <c r="E618" s="139"/>
      <c r="F618" s="162"/>
      <c r="G618" s="177" t="str">
        <f t="shared" si="37"/>
        <v/>
      </c>
      <c r="H618" s="140"/>
      <c r="I618" s="166"/>
      <c r="J618" s="141"/>
      <c r="K618" s="141"/>
      <c r="L618" s="141"/>
      <c r="M618" s="178" t="str">
        <f t="shared" si="38"/>
        <v/>
      </c>
      <c r="N618" s="178" t="str">
        <f t="shared" si="39"/>
        <v/>
      </c>
      <c r="O618" s="143"/>
      <c r="P618" s="140"/>
      <c r="Q618" s="140"/>
      <c r="R618" s="140"/>
      <c r="S618" s="142"/>
      <c r="T618" s="142"/>
      <c r="U618" s="61"/>
      <c r="V618" s="4"/>
      <c r="W618" s="4" t="str">
        <f t="shared" si="40"/>
        <v/>
      </c>
      <c r="X618" s="4"/>
      <c r="AI618" s="152"/>
      <c r="AJ618" s="153"/>
    </row>
    <row r="619" spans="1:36" s="77" customFormat="1" ht="44.25" customHeight="1" x14ac:dyDescent="0.3">
      <c r="A619" s="4"/>
      <c r="B619" s="1"/>
      <c r="C619" s="57"/>
      <c r="D619" s="58"/>
      <c r="E619" s="139"/>
      <c r="F619" s="162"/>
      <c r="G619" s="177" t="str">
        <f t="shared" si="37"/>
        <v/>
      </c>
      <c r="H619" s="140"/>
      <c r="I619" s="166"/>
      <c r="J619" s="141"/>
      <c r="K619" s="141"/>
      <c r="L619" s="141"/>
      <c r="M619" s="178" t="str">
        <f t="shared" si="38"/>
        <v/>
      </c>
      <c r="N619" s="178" t="str">
        <f t="shared" si="39"/>
        <v/>
      </c>
      <c r="O619" s="143"/>
      <c r="P619" s="140"/>
      <c r="Q619" s="140"/>
      <c r="R619" s="140"/>
      <c r="S619" s="142"/>
      <c r="T619" s="142"/>
      <c r="U619" s="61"/>
      <c r="V619" s="4"/>
      <c r="W619" s="4" t="str">
        <f t="shared" si="40"/>
        <v/>
      </c>
      <c r="X619" s="4"/>
      <c r="AI619" s="152"/>
      <c r="AJ619" s="153"/>
    </row>
    <row r="620" spans="1:36" s="77" customFormat="1" ht="44.25" customHeight="1" x14ac:dyDescent="0.3">
      <c r="A620" s="4"/>
      <c r="B620" s="1"/>
      <c r="C620" s="57"/>
      <c r="D620" s="58"/>
      <c r="E620" s="139"/>
      <c r="F620" s="162"/>
      <c r="G620" s="177" t="str">
        <f t="shared" si="37"/>
        <v/>
      </c>
      <c r="H620" s="140"/>
      <c r="I620" s="166"/>
      <c r="J620" s="141"/>
      <c r="K620" s="141"/>
      <c r="L620" s="141"/>
      <c r="M620" s="178" t="str">
        <f t="shared" si="38"/>
        <v/>
      </c>
      <c r="N620" s="178" t="str">
        <f t="shared" si="39"/>
        <v/>
      </c>
      <c r="O620" s="143"/>
      <c r="P620" s="140"/>
      <c r="Q620" s="140"/>
      <c r="R620" s="140"/>
      <c r="S620" s="142"/>
      <c r="T620" s="142"/>
      <c r="U620" s="61"/>
      <c r="V620" s="4"/>
      <c r="W620" s="4" t="str">
        <f t="shared" si="40"/>
        <v/>
      </c>
      <c r="X620" s="4"/>
      <c r="AI620" s="152"/>
      <c r="AJ620" s="153"/>
    </row>
    <row r="621" spans="1:36" s="77" customFormat="1" ht="44.25" customHeight="1" x14ac:dyDescent="0.3">
      <c r="A621" s="4"/>
      <c r="B621" s="1"/>
      <c r="C621" s="57"/>
      <c r="D621" s="58"/>
      <c r="E621" s="139"/>
      <c r="F621" s="162"/>
      <c r="G621" s="177" t="str">
        <f t="shared" si="37"/>
        <v/>
      </c>
      <c r="H621" s="140"/>
      <c r="I621" s="166"/>
      <c r="J621" s="141"/>
      <c r="K621" s="141"/>
      <c r="L621" s="141"/>
      <c r="M621" s="178" t="str">
        <f t="shared" si="38"/>
        <v/>
      </c>
      <c r="N621" s="178" t="str">
        <f t="shared" si="39"/>
        <v/>
      </c>
      <c r="O621" s="143"/>
      <c r="P621" s="140"/>
      <c r="Q621" s="140"/>
      <c r="R621" s="140"/>
      <c r="S621" s="142"/>
      <c r="T621" s="142"/>
      <c r="U621" s="61"/>
      <c r="V621" s="4"/>
      <c r="W621" s="4" t="str">
        <f t="shared" si="40"/>
        <v/>
      </c>
      <c r="X621" s="4"/>
      <c r="AI621" s="152"/>
      <c r="AJ621" s="153"/>
    </row>
    <row r="622" spans="1:36" s="77" customFormat="1" ht="44.25" customHeight="1" x14ac:dyDescent="0.3">
      <c r="A622" s="4"/>
      <c r="B622" s="1"/>
      <c r="C622" s="57"/>
      <c r="D622" s="58"/>
      <c r="E622" s="139"/>
      <c r="F622" s="162"/>
      <c r="G622" s="177" t="str">
        <f t="shared" si="37"/>
        <v/>
      </c>
      <c r="H622" s="140"/>
      <c r="I622" s="166"/>
      <c r="J622" s="141"/>
      <c r="K622" s="141"/>
      <c r="L622" s="141"/>
      <c r="M622" s="178" t="str">
        <f t="shared" si="38"/>
        <v/>
      </c>
      <c r="N622" s="178" t="str">
        <f t="shared" si="39"/>
        <v/>
      </c>
      <c r="O622" s="143"/>
      <c r="P622" s="140"/>
      <c r="Q622" s="140"/>
      <c r="R622" s="140"/>
      <c r="S622" s="142"/>
      <c r="T622" s="142"/>
      <c r="U622" s="61"/>
      <c r="V622" s="4"/>
      <c r="W622" s="4" t="str">
        <f t="shared" si="40"/>
        <v/>
      </c>
      <c r="X622" s="4"/>
      <c r="AI622" s="152"/>
      <c r="AJ622" s="153"/>
    </row>
    <row r="623" spans="1:36" s="77" customFormat="1" ht="44.25" customHeight="1" x14ac:dyDescent="0.3">
      <c r="A623" s="4"/>
      <c r="B623" s="1"/>
      <c r="C623" s="57"/>
      <c r="D623" s="58"/>
      <c r="E623" s="139"/>
      <c r="F623" s="162"/>
      <c r="G623" s="177" t="str">
        <f t="shared" si="37"/>
        <v/>
      </c>
      <c r="H623" s="140"/>
      <c r="I623" s="166"/>
      <c r="J623" s="141"/>
      <c r="K623" s="141"/>
      <c r="L623" s="141"/>
      <c r="M623" s="178" t="str">
        <f t="shared" si="38"/>
        <v/>
      </c>
      <c r="N623" s="178" t="str">
        <f t="shared" si="39"/>
        <v/>
      </c>
      <c r="O623" s="143"/>
      <c r="P623" s="140"/>
      <c r="Q623" s="140"/>
      <c r="R623" s="140"/>
      <c r="S623" s="142"/>
      <c r="T623" s="142"/>
      <c r="U623" s="61"/>
      <c r="V623" s="4"/>
      <c r="W623" s="4" t="str">
        <f t="shared" si="40"/>
        <v/>
      </c>
      <c r="X623" s="4"/>
      <c r="AI623" s="152"/>
      <c r="AJ623" s="153"/>
    </row>
    <row r="624" spans="1:36" s="77" customFormat="1" ht="44.25" customHeight="1" x14ac:dyDescent="0.3">
      <c r="A624" s="4"/>
      <c r="B624" s="1"/>
      <c r="C624" s="57"/>
      <c r="D624" s="58"/>
      <c r="E624" s="139"/>
      <c r="F624" s="162"/>
      <c r="G624" s="177" t="str">
        <f t="shared" si="37"/>
        <v/>
      </c>
      <c r="H624" s="140"/>
      <c r="I624" s="166"/>
      <c r="J624" s="141"/>
      <c r="K624" s="141"/>
      <c r="L624" s="141"/>
      <c r="M624" s="178" t="str">
        <f t="shared" si="38"/>
        <v/>
      </c>
      <c r="N624" s="178" t="str">
        <f t="shared" si="39"/>
        <v/>
      </c>
      <c r="O624" s="143"/>
      <c r="P624" s="140"/>
      <c r="Q624" s="140"/>
      <c r="R624" s="140"/>
      <c r="S624" s="142"/>
      <c r="T624" s="142"/>
      <c r="U624" s="61"/>
      <c r="V624" s="4"/>
      <c r="W624" s="4" t="str">
        <f t="shared" si="40"/>
        <v/>
      </c>
      <c r="X624" s="4"/>
      <c r="AI624" s="152"/>
      <c r="AJ624" s="153"/>
    </row>
    <row r="625" spans="1:36" s="77" customFormat="1" ht="44.25" customHeight="1" x14ac:dyDescent="0.3">
      <c r="A625" s="4"/>
      <c r="B625" s="1"/>
      <c r="C625" s="57"/>
      <c r="D625" s="58"/>
      <c r="E625" s="139"/>
      <c r="F625" s="162"/>
      <c r="G625" s="177" t="str">
        <f t="shared" si="37"/>
        <v/>
      </c>
      <c r="H625" s="140"/>
      <c r="I625" s="166"/>
      <c r="J625" s="141"/>
      <c r="K625" s="141"/>
      <c r="L625" s="141"/>
      <c r="M625" s="178" t="str">
        <f t="shared" si="38"/>
        <v/>
      </c>
      <c r="N625" s="178" t="str">
        <f t="shared" si="39"/>
        <v/>
      </c>
      <c r="O625" s="143"/>
      <c r="P625" s="140"/>
      <c r="Q625" s="140"/>
      <c r="R625" s="140"/>
      <c r="S625" s="142"/>
      <c r="T625" s="142"/>
      <c r="U625" s="61"/>
      <c r="V625" s="4"/>
      <c r="W625" s="4" t="str">
        <f t="shared" si="40"/>
        <v/>
      </c>
      <c r="X625" s="4"/>
      <c r="AI625" s="152"/>
      <c r="AJ625" s="153"/>
    </row>
    <row r="626" spans="1:36" s="77" customFormat="1" ht="44.25" customHeight="1" x14ac:dyDescent="0.3">
      <c r="A626" s="4"/>
      <c r="B626" s="1"/>
      <c r="C626" s="57"/>
      <c r="D626" s="58"/>
      <c r="E626" s="139"/>
      <c r="F626" s="162"/>
      <c r="G626" s="177" t="str">
        <f t="shared" si="37"/>
        <v/>
      </c>
      <c r="H626" s="140"/>
      <c r="I626" s="166"/>
      <c r="J626" s="141"/>
      <c r="K626" s="141"/>
      <c r="L626" s="141"/>
      <c r="M626" s="178" t="str">
        <f t="shared" si="38"/>
        <v/>
      </c>
      <c r="N626" s="178" t="str">
        <f t="shared" si="39"/>
        <v/>
      </c>
      <c r="O626" s="143"/>
      <c r="P626" s="140"/>
      <c r="Q626" s="140"/>
      <c r="R626" s="140"/>
      <c r="S626" s="142"/>
      <c r="T626" s="142"/>
      <c r="U626" s="61"/>
      <c r="V626" s="4"/>
      <c r="W626" s="4" t="str">
        <f t="shared" si="40"/>
        <v/>
      </c>
      <c r="X626" s="4"/>
      <c r="AI626" s="152"/>
      <c r="AJ626" s="153"/>
    </row>
    <row r="627" spans="1:36" s="77" customFormat="1" ht="44.25" customHeight="1" x14ac:dyDescent="0.3">
      <c r="A627" s="4"/>
      <c r="B627" s="1"/>
      <c r="C627" s="57"/>
      <c r="D627" s="58"/>
      <c r="E627" s="139"/>
      <c r="F627" s="162"/>
      <c r="G627" s="177" t="str">
        <f t="shared" si="37"/>
        <v/>
      </c>
      <c r="H627" s="140"/>
      <c r="I627" s="166"/>
      <c r="J627" s="141"/>
      <c r="K627" s="141"/>
      <c r="L627" s="141"/>
      <c r="M627" s="178" t="str">
        <f t="shared" si="38"/>
        <v/>
      </c>
      <c r="N627" s="178" t="str">
        <f t="shared" si="39"/>
        <v/>
      </c>
      <c r="O627" s="143"/>
      <c r="P627" s="140"/>
      <c r="Q627" s="140"/>
      <c r="R627" s="140"/>
      <c r="S627" s="142"/>
      <c r="T627" s="142"/>
      <c r="U627" s="61"/>
      <c r="V627" s="4"/>
      <c r="W627" s="4" t="str">
        <f t="shared" si="40"/>
        <v/>
      </c>
      <c r="X627" s="4"/>
      <c r="AI627" s="152"/>
      <c r="AJ627" s="153"/>
    </row>
    <row r="628" spans="1:36" s="77" customFormat="1" ht="44.25" customHeight="1" x14ac:dyDescent="0.3">
      <c r="A628" s="4"/>
      <c r="B628" s="1"/>
      <c r="C628" s="57"/>
      <c r="D628" s="58"/>
      <c r="E628" s="139"/>
      <c r="F628" s="162"/>
      <c r="G628" s="177" t="str">
        <f t="shared" si="37"/>
        <v/>
      </c>
      <c r="H628" s="140"/>
      <c r="I628" s="166"/>
      <c r="J628" s="141"/>
      <c r="K628" s="141"/>
      <c r="L628" s="141"/>
      <c r="M628" s="178" t="str">
        <f t="shared" si="38"/>
        <v/>
      </c>
      <c r="N628" s="178" t="str">
        <f t="shared" si="39"/>
        <v/>
      </c>
      <c r="O628" s="143"/>
      <c r="P628" s="140"/>
      <c r="Q628" s="140"/>
      <c r="R628" s="140"/>
      <c r="S628" s="142"/>
      <c r="T628" s="142"/>
      <c r="U628" s="61"/>
      <c r="V628" s="4"/>
      <c r="W628" s="4" t="str">
        <f t="shared" si="40"/>
        <v/>
      </c>
      <c r="X628" s="4"/>
      <c r="AI628" s="152"/>
      <c r="AJ628" s="153"/>
    </row>
    <row r="629" spans="1:36" s="77" customFormat="1" ht="44.25" customHeight="1" x14ac:dyDescent="0.3">
      <c r="A629" s="4"/>
      <c r="B629" s="1"/>
      <c r="C629" s="57"/>
      <c r="D629" s="58"/>
      <c r="E629" s="139"/>
      <c r="F629" s="162"/>
      <c r="G629" s="177" t="str">
        <f t="shared" si="37"/>
        <v/>
      </c>
      <c r="H629" s="140"/>
      <c r="I629" s="166"/>
      <c r="J629" s="141"/>
      <c r="K629" s="141"/>
      <c r="L629" s="141"/>
      <c r="M629" s="178" t="str">
        <f t="shared" si="38"/>
        <v/>
      </c>
      <c r="N629" s="178" t="str">
        <f t="shared" si="39"/>
        <v/>
      </c>
      <c r="O629" s="143"/>
      <c r="P629" s="140"/>
      <c r="Q629" s="140"/>
      <c r="R629" s="140"/>
      <c r="S629" s="142"/>
      <c r="T629" s="142"/>
      <c r="U629" s="61"/>
      <c r="V629" s="4"/>
      <c r="W629" s="4" t="str">
        <f t="shared" si="40"/>
        <v/>
      </c>
      <c r="X629" s="4"/>
      <c r="AI629" s="152"/>
      <c r="AJ629" s="153"/>
    </row>
    <row r="630" spans="1:36" s="77" customFormat="1" ht="44.25" customHeight="1" x14ac:dyDescent="0.3">
      <c r="A630" s="4"/>
      <c r="B630" s="1"/>
      <c r="C630" s="57"/>
      <c r="D630" s="58"/>
      <c r="E630" s="139"/>
      <c r="F630" s="162"/>
      <c r="G630" s="177" t="str">
        <f t="shared" si="37"/>
        <v/>
      </c>
      <c r="H630" s="140"/>
      <c r="I630" s="166"/>
      <c r="J630" s="141"/>
      <c r="K630" s="141"/>
      <c r="L630" s="141"/>
      <c r="M630" s="178" t="str">
        <f t="shared" si="38"/>
        <v/>
      </c>
      <c r="N630" s="178" t="str">
        <f t="shared" si="39"/>
        <v/>
      </c>
      <c r="O630" s="143"/>
      <c r="P630" s="140"/>
      <c r="Q630" s="140"/>
      <c r="R630" s="140"/>
      <c r="S630" s="142"/>
      <c r="T630" s="142"/>
      <c r="U630" s="61"/>
      <c r="V630" s="4"/>
      <c r="W630" s="4" t="str">
        <f t="shared" si="40"/>
        <v/>
      </c>
      <c r="X630" s="4"/>
      <c r="AI630" s="152"/>
      <c r="AJ630" s="153"/>
    </row>
    <row r="631" spans="1:36" s="77" customFormat="1" ht="44.25" customHeight="1" x14ac:dyDescent="0.3">
      <c r="A631" s="4"/>
      <c r="B631" s="1"/>
      <c r="C631" s="57"/>
      <c r="D631" s="58"/>
      <c r="E631" s="139"/>
      <c r="F631" s="162"/>
      <c r="G631" s="177" t="str">
        <f t="shared" si="37"/>
        <v/>
      </c>
      <c r="H631" s="140"/>
      <c r="I631" s="166"/>
      <c r="J631" s="141"/>
      <c r="K631" s="141"/>
      <c r="L631" s="141"/>
      <c r="M631" s="178" t="str">
        <f t="shared" si="38"/>
        <v/>
      </c>
      <c r="N631" s="178" t="str">
        <f t="shared" si="39"/>
        <v/>
      </c>
      <c r="O631" s="143"/>
      <c r="P631" s="140"/>
      <c r="Q631" s="140"/>
      <c r="R631" s="140"/>
      <c r="S631" s="142"/>
      <c r="T631" s="142"/>
      <c r="U631" s="61"/>
      <c r="V631" s="4"/>
      <c r="W631" s="4" t="str">
        <f t="shared" si="40"/>
        <v/>
      </c>
      <c r="X631" s="4"/>
      <c r="AI631" s="152"/>
      <c r="AJ631" s="153"/>
    </row>
    <row r="632" spans="1:36" s="77" customFormat="1" ht="44.25" customHeight="1" x14ac:dyDescent="0.3">
      <c r="A632" s="4"/>
      <c r="B632" s="1"/>
      <c r="C632" s="57"/>
      <c r="D632" s="58"/>
      <c r="E632" s="139"/>
      <c r="F632" s="162"/>
      <c r="G632" s="177" t="str">
        <f t="shared" si="37"/>
        <v/>
      </c>
      <c r="H632" s="140"/>
      <c r="I632" s="166"/>
      <c r="J632" s="141"/>
      <c r="K632" s="141"/>
      <c r="L632" s="141"/>
      <c r="M632" s="178" t="str">
        <f t="shared" si="38"/>
        <v/>
      </c>
      <c r="N632" s="178" t="str">
        <f t="shared" si="39"/>
        <v/>
      </c>
      <c r="O632" s="143"/>
      <c r="P632" s="140"/>
      <c r="Q632" s="140"/>
      <c r="R632" s="140"/>
      <c r="S632" s="142"/>
      <c r="T632" s="142"/>
      <c r="U632" s="61"/>
      <c r="V632" s="4"/>
      <c r="W632" s="4" t="str">
        <f t="shared" si="40"/>
        <v/>
      </c>
      <c r="X632" s="4"/>
      <c r="AI632" s="152"/>
      <c r="AJ632" s="153"/>
    </row>
    <row r="633" spans="1:36" s="77" customFormat="1" ht="44.25" customHeight="1" x14ac:dyDescent="0.3">
      <c r="A633" s="4"/>
      <c r="B633" s="1"/>
      <c r="C633" s="57"/>
      <c r="D633" s="58"/>
      <c r="E633" s="139"/>
      <c r="F633" s="162"/>
      <c r="G633" s="177" t="str">
        <f t="shared" si="37"/>
        <v/>
      </c>
      <c r="H633" s="140"/>
      <c r="I633" s="166"/>
      <c r="J633" s="141"/>
      <c r="K633" s="141"/>
      <c r="L633" s="141"/>
      <c r="M633" s="178" t="str">
        <f t="shared" si="38"/>
        <v/>
      </c>
      <c r="N633" s="178" t="str">
        <f t="shared" si="39"/>
        <v/>
      </c>
      <c r="O633" s="143"/>
      <c r="P633" s="140"/>
      <c r="Q633" s="140"/>
      <c r="R633" s="140"/>
      <c r="S633" s="142"/>
      <c r="T633" s="142"/>
      <c r="U633" s="61"/>
      <c r="V633" s="4"/>
      <c r="W633" s="4" t="str">
        <f t="shared" si="40"/>
        <v/>
      </c>
      <c r="X633" s="4"/>
      <c r="AI633" s="152"/>
      <c r="AJ633" s="153"/>
    </row>
    <row r="634" spans="1:36" s="77" customFormat="1" ht="44.25" customHeight="1" x14ac:dyDescent="0.3">
      <c r="A634" s="4"/>
      <c r="B634" s="1"/>
      <c r="C634" s="57"/>
      <c r="D634" s="58"/>
      <c r="E634" s="139"/>
      <c r="F634" s="162"/>
      <c r="G634" s="177" t="str">
        <f t="shared" si="37"/>
        <v/>
      </c>
      <c r="H634" s="140"/>
      <c r="I634" s="166"/>
      <c r="J634" s="141"/>
      <c r="K634" s="141"/>
      <c r="L634" s="141"/>
      <c r="M634" s="178" t="str">
        <f t="shared" si="38"/>
        <v/>
      </c>
      <c r="N634" s="178" t="str">
        <f t="shared" si="39"/>
        <v/>
      </c>
      <c r="O634" s="143"/>
      <c r="P634" s="140"/>
      <c r="Q634" s="140"/>
      <c r="R634" s="140"/>
      <c r="S634" s="142"/>
      <c r="T634" s="142"/>
      <c r="U634" s="61"/>
      <c r="V634" s="4"/>
      <c r="W634" s="4" t="str">
        <f t="shared" si="40"/>
        <v/>
      </c>
      <c r="X634" s="4"/>
      <c r="AI634" s="152"/>
      <c r="AJ634" s="153"/>
    </row>
    <row r="635" spans="1:36" s="77" customFormat="1" ht="44.25" customHeight="1" x14ac:dyDescent="0.3">
      <c r="A635" s="4"/>
      <c r="B635" s="1"/>
      <c r="C635" s="57"/>
      <c r="D635" s="58"/>
      <c r="E635" s="139"/>
      <c r="F635" s="162"/>
      <c r="G635" s="177" t="str">
        <f t="shared" si="37"/>
        <v/>
      </c>
      <c r="H635" s="140"/>
      <c r="I635" s="166"/>
      <c r="J635" s="141"/>
      <c r="K635" s="141"/>
      <c r="L635" s="141"/>
      <c r="M635" s="178" t="str">
        <f t="shared" si="38"/>
        <v/>
      </c>
      <c r="N635" s="178" t="str">
        <f t="shared" si="39"/>
        <v/>
      </c>
      <c r="O635" s="143"/>
      <c r="P635" s="140"/>
      <c r="Q635" s="140"/>
      <c r="R635" s="140"/>
      <c r="S635" s="142"/>
      <c r="T635" s="142"/>
      <c r="U635" s="61"/>
      <c r="V635" s="4"/>
      <c r="W635" s="4" t="str">
        <f t="shared" si="40"/>
        <v/>
      </c>
      <c r="X635" s="4"/>
      <c r="AI635" s="152"/>
      <c r="AJ635" s="153"/>
    </row>
    <row r="636" spans="1:36" s="77" customFormat="1" ht="44.25" customHeight="1" x14ac:dyDescent="0.3">
      <c r="A636" s="4"/>
      <c r="B636" s="1"/>
      <c r="C636" s="57"/>
      <c r="D636" s="58"/>
      <c r="E636" s="139"/>
      <c r="F636" s="162"/>
      <c r="G636" s="177" t="str">
        <f t="shared" si="37"/>
        <v/>
      </c>
      <c r="H636" s="140"/>
      <c r="I636" s="166"/>
      <c r="J636" s="141"/>
      <c r="K636" s="141"/>
      <c r="L636" s="141"/>
      <c r="M636" s="178" t="str">
        <f t="shared" si="38"/>
        <v/>
      </c>
      <c r="N636" s="178" t="str">
        <f t="shared" si="39"/>
        <v/>
      </c>
      <c r="O636" s="143"/>
      <c r="P636" s="140"/>
      <c r="Q636" s="140"/>
      <c r="R636" s="140"/>
      <c r="S636" s="142"/>
      <c r="T636" s="142"/>
      <c r="U636" s="61"/>
      <c r="V636" s="4"/>
      <c r="W636" s="4" t="str">
        <f t="shared" si="40"/>
        <v/>
      </c>
      <c r="X636" s="4"/>
      <c r="AI636" s="152"/>
      <c r="AJ636" s="153"/>
    </row>
    <row r="637" spans="1:36" s="77" customFormat="1" ht="44.25" customHeight="1" x14ac:dyDescent="0.3">
      <c r="A637" s="4"/>
      <c r="B637" s="1"/>
      <c r="C637" s="57"/>
      <c r="D637" s="58"/>
      <c r="E637" s="139"/>
      <c r="F637" s="162"/>
      <c r="G637" s="177" t="str">
        <f t="shared" si="37"/>
        <v/>
      </c>
      <c r="H637" s="140"/>
      <c r="I637" s="166"/>
      <c r="J637" s="141"/>
      <c r="K637" s="141"/>
      <c r="L637" s="141"/>
      <c r="M637" s="178" t="str">
        <f t="shared" si="38"/>
        <v/>
      </c>
      <c r="N637" s="178" t="str">
        <f t="shared" si="39"/>
        <v/>
      </c>
      <c r="O637" s="143"/>
      <c r="P637" s="140"/>
      <c r="Q637" s="140"/>
      <c r="R637" s="140"/>
      <c r="S637" s="142"/>
      <c r="T637" s="142"/>
      <c r="U637" s="61"/>
      <c r="V637" s="4"/>
      <c r="W637" s="4" t="str">
        <f t="shared" si="40"/>
        <v/>
      </c>
      <c r="X637" s="4"/>
      <c r="AI637" s="152"/>
      <c r="AJ637" s="153"/>
    </row>
    <row r="638" spans="1:36" s="77" customFormat="1" ht="44.25" customHeight="1" x14ac:dyDescent="0.3">
      <c r="A638" s="4"/>
      <c r="B638" s="1"/>
      <c r="C638" s="57"/>
      <c r="D638" s="58"/>
      <c r="E638" s="139"/>
      <c r="F638" s="162"/>
      <c r="G638" s="177" t="str">
        <f t="shared" si="37"/>
        <v/>
      </c>
      <c r="H638" s="140"/>
      <c r="I638" s="166"/>
      <c r="J638" s="141"/>
      <c r="K638" s="141"/>
      <c r="L638" s="141"/>
      <c r="M638" s="178" t="str">
        <f t="shared" si="38"/>
        <v/>
      </c>
      <c r="N638" s="178" t="str">
        <f t="shared" si="39"/>
        <v/>
      </c>
      <c r="O638" s="143"/>
      <c r="P638" s="140"/>
      <c r="Q638" s="140"/>
      <c r="R638" s="140"/>
      <c r="S638" s="142"/>
      <c r="T638" s="142"/>
      <c r="U638" s="61"/>
      <c r="V638" s="4"/>
      <c r="W638" s="4" t="str">
        <f t="shared" si="40"/>
        <v/>
      </c>
      <c r="X638" s="4"/>
      <c r="AI638" s="152"/>
      <c r="AJ638" s="153"/>
    </row>
    <row r="639" spans="1:36" s="77" customFormat="1" ht="44.25" customHeight="1" x14ac:dyDescent="0.3">
      <c r="A639" s="4"/>
      <c r="B639" s="1"/>
      <c r="C639" s="57"/>
      <c r="D639" s="58"/>
      <c r="E639" s="139"/>
      <c r="F639" s="162"/>
      <c r="G639" s="177" t="str">
        <f t="shared" si="37"/>
        <v/>
      </c>
      <c r="H639" s="140"/>
      <c r="I639" s="166"/>
      <c r="J639" s="141"/>
      <c r="K639" s="141"/>
      <c r="L639" s="141"/>
      <c r="M639" s="178" t="str">
        <f t="shared" si="38"/>
        <v/>
      </c>
      <c r="N639" s="178" t="str">
        <f t="shared" si="39"/>
        <v/>
      </c>
      <c r="O639" s="143"/>
      <c r="P639" s="140"/>
      <c r="Q639" s="140"/>
      <c r="R639" s="140"/>
      <c r="S639" s="142"/>
      <c r="T639" s="142"/>
      <c r="U639" s="61"/>
      <c r="V639" s="4"/>
      <c r="W639" s="4" t="str">
        <f t="shared" si="40"/>
        <v/>
      </c>
      <c r="X639" s="4"/>
      <c r="AI639" s="152"/>
      <c r="AJ639" s="153"/>
    </row>
    <row r="640" spans="1:36" s="77" customFormat="1" ht="44.25" customHeight="1" x14ac:dyDescent="0.3">
      <c r="A640" s="4"/>
      <c r="B640" s="1"/>
      <c r="C640" s="57"/>
      <c r="D640" s="58"/>
      <c r="E640" s="139"/>
      <c r="F640" s="162"/>
      <c r="G640" s="177" t="str">
        <f t="shared" si="37"/>
        <v/>
      </c>
      <c r="H640" s="140"/>
      <c r="I640" s="166"/>
      <c r="J640" s="141"/>
      <c r="K640" s="141"/>
      <c r="L640" s="141"/>
      <c r="M640" s="178" t="str">
        <f t="shared" si="38"/>
        <v/>
      </c>
      <c r="N640" s="178" t="str">
        <f t="shared" si="39"/>
        <v/>
      </c>
      <c r="O640" s="143"/>
      <c r="P640" s="140"/>
      <c r="Q640" s="140"/>
      <c r="R640" s="140"/>
      <c r="S640" s="142"/>
      <c r="T640" s="142"/>
      <c r="U640" s="61"/>
      <c r="V640" s="4"/>
      <c r="W640" s="4" t="str">
        <f t="shared" si="40"/>
        <v/>
      </c>
      <c r="X640" s="4"/>
      <c r="AI640" s="152"/>
      <c r="AJ640" s="153"/>
    </row>
    <row r="641" spans="1:36" s="77" customFormat="1" ht="44.25" customHeight="1" x14ac:dyDescent="0.3">
      <c r="A641" s="4"/>
      <c r="B641" s="1"/>
      <c r="C641" s="57"/>
      <c r="D641" s="58"/>
      <c r="E641" s="139"/>
      <c r="F641" s="162"/>
      <c r="G641" s="177" t="str">
        <f t="shared" si="37"/>
        <v/>
      </c>
      <c r="H641" s="140"/>
      <c r="I641" s="166"/>
      <c r="J641" s="141"/>
      <c r="K641" s="141"/>
      <c r="L641" s="141"/>
      <c r="M641" s="178" t="str">
        <f t="shared" si="38"/>
        <v/>
      </c>
      <c r="N641" s="178" t="str">
        <f t="shared" si="39"/>
        <v/>
      </c>
      <c r="O641" s="143"/>
      <c r="P641" s="140"/>
      <c r="Q641" s="140"/>
      <c r="R641" s="140"/>
      <c r="S641" s="142"/>
      <c r="T641" s="142"/>
      <c r="U641" s="61"/>
      <c r="V641" s="4"/>
      <c r="W641" s="4" t="str">
        <f t="shared" si="40"/>
        <v/>
      </c>
      <c r="X641" s="4"/>
      <c r="AI641" s="152"/>
      <c r="AJ641" s="153"/>
    </row>
    <row r="642" spans="1:36" s="77" customFormat="1" ht="44.25" customHeight="1" x14ac:dyDescent="0.3">
      <c r="A642" s="4"/>
      <c r="B642" s="1"/>
      <c r="C642" s="57"/>
      <c r="D642" s="58"/>
      <c r="E642" s="139"/>
      <c r="F642" s="162"/>
      <c r="G642" s="177" t="str">
        <f t="shared" si="37"/>
        <v/>
      </c>
      <c r="H642" s="140"/>
      <c r="I642" s="166"/>
      <c r="J642" s="141"/>
      <c r="K642" s="141"/>
      <c r="L642" s="141"/>
      <c r="M642" s="178" t="str">
        <f t="shared" si="38"/>
        <v/>
      </c>
      <c r="N642" s="178" t="str">
        <f t="shared" si="39"/>
        <v/>
      </c>
      <c r="O642" s="143"/>
      <c r="P642" s="140"/>
      <c r="Q642" s="140"/>
      <c r="R642" s="140"/>
      <c r="S642" s="142"/>
      <c r="T642" s="142"/>
      <c r="U642" s="61"/>
      <c r="V642" s="4"/>
      <c r="W642" s="4" t="str">
        <f t="shared" si="40"/>
        <v/>
      </c>
      <c r="X642" s="4"/>
      <c r="AI642" s="152"/>
      <c r="AJ642" s="153"/>
    </row>
    <row r="643" spans="1:36" s="77" customFormat="1" ht="44.25" customHeight="1" x14ac:dyDescent="0.3">
      <c r="A643" s="4"/>
      <c r="B643" s="1"/>
      <c r="C643" s="57"/>
      <c r="D643" s="58"/>
      <c r="E643" s="139"/>
      <c r="F643" s="162"/>
      <c r="G643" s="177" t="str">
        <f t="shared" si="37"/>
        <v/>
      </c>
      <c r="H643" s="140"/>
      <c r="I643" s="166"/>
      <c r="J643" s="141"/>
      <c r="K643" s="141"/>
      <c r="L643" s="141"/>
      <c r="M643" s="178" t="str">
        <f t="shared" si="38"/>
        <v/>
      </c>
      <c r="N643" s="178" t="str">
        <f t="shared" si="39"/>
        <v/>
      </c>
      <c r="O643" s="143"/>
      <c r="P643" s="140"/>
      <c r="Q643" s="140"/>
      <c r="R643" s="140"/>
      <c r="S643" s="142"/>
      <c r="T643" s="142"/>
      <c r="U643" s="61"/>
      <c r="V643" s="4"/>
      <c r="W643" s="4" t="str">
        <f t="shared" si="40"/>
        <v/>
      </c>
      <c r="X643" s="4"/>
      <c r="AI643" s="152"/>
      <c r="AJ643" s="153"/>
    </row>
    <row r="644" spans="1:36" s="77" customFormat="1" ht="44.25" customHeight="1" x14ac:dyDescent="0.3">
      <c r="A644" s="4"/>
      <c r="B644" s="1"/>
      <c r="C644" s="57"/>
      <c r="D644" s="58"/>
      <c r="E644" s="139"/>
      <c r="F644" s="162"/>
      <c r="G644" s="177" t="str">
        <f t="shared" si="37"/>
        <v/>
      </c>
      <c r="H644" s="140"/>
      <c r="I644" s="166"/>
      <c r="J644" s="141"/>
      <c r="K644" s="141"/>
      <c r="L644" s="141"/>
      <c r="M644" s="178" t="str">
        <f t="shared" si="38"/>
        <v/>
      </c>
      <c r="N644" s="178" t="str">
        <f t="shared" si="39"/>
        <v/>
      </c>
      <c r="O644" s="143"/>
      <c r="P644" s="140"/>
      <c r="Q644" s="140"/>
      <c r="R644" s="140"/>
      <c r="S644" s="142"/>
      <c r="T644" s="142"/>
      <c r="U644" s="61"/>
      <c r="V644" s="4"/>
      <c r="W644" s="4" t="str">
        <f t="shared" si="40"/>
        <v/>
      </c>
      <c r="X644" s="4"/>
      <c r="AI644" s="152"/>
      <c r="AJ644" s="153"/>
    </row>
    <row r="645" spans="1:36" s="77" customFormat="1" ht="44.25" customHeight="1" x14ac:dyDescent="0.3">
      <c r="A645" s="4"/>
      <c r="B645" s="1"/>
      <c r="C645" s="57"/>
      <c r="D645" s="58"/>
      <c r="E645" s="139"/>
      <c r="F645" s="162"/>
      <c r="G645" s="177" t="str">
        <f t="shared" si="37"/>
        <v/>
      </c>
      <c r="H645" s="140"/>
      <c r="I645" s="166"/>
      <c r="J645" s="141"/>
      <c r="K645" s="141"/>
      <c r="L645" s="141"/>
      <c r="M645" s="178" t="str">
        <f t="shared" si="38"/>
        <v/>
      </c>
      <c r="N645" s="178" t="str">
        <f t="shared" si="39"/>
        <v/>
      </c>
      <c r="O645" s="143"/>
      <c r="P645" s="140"/>
      <c r="Q645" s="140"/>
      <c r="R645" s="140"/>
      <c r="S645" s="142"/>
      <c r="T645" s="142"/>
      <c r="U645" s="61"/>
      <c r="V645" s="4"/>
      <c r="W645" s="4" t="str">
        <f t="shared" si="40"/>
        <v/>
      </c>
      <c r="X645" s="4"/>
      <c r="AI645" s="152"/>
      <c r="AJ645" s="153"/>
    </row>
    <row r="646" spans="1:36" s="77" customFormat="1" ht="44.25" customHeight="1" x14ac:dyDescent="0.3">
      <c r="A646" s="4"/>
      <c r="B646" s="1"/>
      <c r="C646" s="57"/>
      <c r="D646" s="58"/>
      <c r="E646" s="139"/>
      <c r="F646" s="162"/>
      <c r="G646" s="177" t="str">
        <f t="shared" si="37"/>
        <v/>
      </c>
      <c r="H646" s="140"/>
      <c r="I646" s="166"/>
      <c r="J646" s="141"/>
      <c r="K646" s="141"/>
      <c r="L646" s="141"/>
      <c r="M646" s="178" t="str">
        <f t="shared" si="38"/>
        <v/>
      </c>
      <c r="N646" s="178" t="str">
        <f t="shared" si="39"/>
        <v/>
      </c>
      <c r="O646" s="143"/>
      <c r="P646" s="140"/>
      <c r="Q646" s="140"/>
      <c r="R646" s="140"/>
      <c r="S646" s="142"/>
      <c r="T646" s="142"/>
      <c r="U646" s="61"/>
      <c r="V646" s="4"/>
      <c r="W646" s="4" t="str">
        <f t="shared" si="40"/>
        <v/>
      </c>
      <c r="X646" s="4"/>
      <c r="AI646" s="152"/>
      <c r="AJ646" s="153"/>
    </row>
    <row r="647" spans="1:36" s="77" customFormat="1" ht="44.25" customHeight="1" x14ac:dyDescent="0.3">
      <c r="A647" s="4"/>
      <c r="B647" s="1"/>
      <c r="C647" s="57"/>
      <c r="D647" s="58"/>
      <c r="E647" s="139"/>
      <c r="F647" s="162"/>
      <c r="G647" s="177" t="str">
        <f t="shared" si="37"/>
        <v/>
      </c>
      <c r="H647" s="140"/>
      <c r="I647" s="166"/>
      <c r="J647" s="141"/>
      <c r="K647" s="141"/>
      <c r="L647" s="141"/>
      <c r="M647" s="178" t="str">
        <f t="shared" si="38"/>
        <v/>
      </c>
      <c r="N647" s="178" t="str">
        <f t="shared" si="39"/>
        <v/>
      </c>
      <c r="O647" s="143"/>
      <c r="P647" s="140"/>
      <c r="Q647" s="140"/>
      <c r="R647" s="140"/>
      <c r="S647" s="142"/>
      <c r="T647" s="142"/>
      <c r="U647" s="61"/>
      <c r="V647" s="4"/>
      <c r="W647" s="4" t="str">
        <f t="shared" si="40"/>
        <v/>
      </c>
      <c r="X647" s="4"/>
      <c r="AI647" s="152"/>
      <c r="AJ647" s="153"/>
    </row>
    <row r="648" spans="1:36" s="77" customFormat="1" ht="44.25" customHeight="1" x14ac:dyDescent="0.3">
      <c r="A648" s="4"/>
      <c r="B648" s="1"/>
      <c r="C648" s="57"/>
      <c r="D648" s="58"/>
      <c r="E648" s="139"/>
      <c r="F648" s="162"/>
      <c r="G648" s="177" t="str">
        <f t="shared" si="37"/>
        <v/>
      </c>
      <c r="H648" s="140"/>
      <c r="I648" s="166"/>
      <c r="J648" s="141"/>
      <c r="K648" s="141"/>
      <c r="L648" s="141"/>
      <c r="M648" s="178" t="str">
        <f t="shared" si="38"/>
        <v/>
      </c>
      <c r="N648" s="178" t="str">
        <f t="shared" si="39"/>
        <v/>
      </c>
      <c r="O648" s="143"/>
      <c r="P648" s="140"/>
      <c r="Q648" s="140"/>
      <c r="R648" s="140"/>
      <c r="S648" s="142"/>
      <c r="T648" s="142"/>
      <c r="U648" s="61"/>
      <c r="V648" s="4"/>
      <c r="W648" s="4" t="str">
        <f t="shared" si="40"/>
        <v/>
      </c>
      <c r="X648" s="4"/>
      <c r="AI648" s="152"/>
      <c r="AJ648" s="153"/>
    </row>
    <row r="649" spans="1:36" s="77" customFormat="1" ht="44.25" customHeight="1" x14ac:dyDescent="0.3">
      <c r="A649" s="4"/>
      <c r="B649" s="1"/>
      <c r="C649" s="57"/>
      <c r="D649" s="58"/>
      <c r="E649" s="139"/>
      <c r="F649" s="162"/>
      <c r="G649" s="177" t="str">
        <f t="shared" si="37"/>
        <v/>
      </c>
      <c r="H649" s="140"/>
      <c r="I649" s="166"/>
      <c r="J649" s="141"/>
      <c r="K649" s="141"/>
      <c r="L649" s="141"/>
      <c r="M649" s="178" t="str">
        <f t="shared" si="38"/>
        <v/>
      </c>
      <c r="N649" s="178" t="str">
        <f t="shared" si="39"/>
        <v/>
      </c>
      <c r="O649" s="143"/>
      <c r="P649" s="140"/>
      <c r="Q649" s="140"/>
      <c r="R649" s="140"/>
      <c r="S649" s="142"/>
      <c r="T649" s="142"/>
      <c r="U649" s="61"/>
      <c r="V649" s="4"/>
      <c r="W649" s="4" t="str">
        <f t="shared" si="40"/>
        <v/>
      </c>
      <c r="X649" s="4"/>
      <c r="AI649" s="152"/>
      <c r="AJ649" s="153"/>
    </row>
    <row r="650" spans="1:36" s="77" customFormat="1" ht="44.25" customHeight="1" x14ac:dyDescent="0.3">
      <c r="A650" s="4"/>
      <c r="B650" s="1"/>
      <c r="C650" s="57"/>
      <c r="D650" s="58"/>
      <c r="E650" s="139"/>
      <c r="F650" s="162"/>
      <c r="G650" s="177" t="str">
        <f t="shared" si="37"/>
        <v/>
      </c>
      <c r="H650" s="140"/>
      <c r="I650" s="166"/>
      <c r="J650" s="141"/>
      <c r="K650" s="141"/>
      <c r="L650" s="141"/>
      <c r="M650" s="178" t="str">
        <f t="shared" si="38"/>
        <v/>
      </c>
      <c r="N650" s="178" t="str">
        <f t="shared" si="39"/>
        <v/>
      </c>
      <c r="O650" s="143"/>
      <c r="P650" s="140"/>
      <c r="Q650" s="140"/>
      <c r="R650" s="140"/>
      <c r="S650" s="142"/>
      <c r="T650" s="142"/>
      <c r="U650" s="61"/>
      <c r="V650" s="4"/>
      <c r="W650" s="4" t="str">
        <f t="shared" si="40"/>
        <v/>
      </c>
      <c r="X650" s="4"/>
      <c r="AI650" s="152"/>
      <c r="AJ650" s="153"/>
    </row>
    <row r="651" spans="1:36" s="77" customFormat="1" ht="44.25" customHeight="1" x14ac:dyDescent="0.3">
      <c r="A651" s="4"/>
      <c r="B651" s="1"/>
      <c r="C651" s="57"/>
      <c r="D651" s="58"/>
      <c r="E651" s="139"/>
      <c r="F651" s="162"/>
      <c r="G651" s="177" t="str">
        <f t="shared" si="37"/>
        <v/>
      </c>
      <c r="H651" s="140"/>
      <c r="I651" s="166"/>
      <c r="J651" s="141"/>
      <c r="K651" s="141"/>
      <c r="L651" s="141"/>
      <c r="M651" s="178" t="str">
        <f t="shared" si="38"/>
        <v/>
      </c>
      <c r="N651" s="178" t="str">
        <f t="shared" si="39"/>
        <v/>
      </c>
      <c r="O651" s="143"/>
      <c r="P651" s="140"/>
      <c r="Q651" s="140"/>
      <c r="R651" s="140"/>
      <c r="S651" s="142"/>
      <c r="T651" s="142"/>
      <c r="U651" s="61"/>
      <c r="V651" s="4"/>
      <c r="W651" s="4" t="str">
        <f t="shared" si="40"/>
        <v/>
      </c>
      <c r="X651" s="4"/>
      <c r="AI651" s="152"/>
      <c r="AJ651" s="153"/>
    </row>
    <row r="652" spans="1:36" s="77" customFormat="1" ht="44.25" customHeight="1" x14ac:dyDescent="0.3">
      <c r="A652" s="4"/>
      <c r="B652" s="1"/>
      <c r="C652" s="57"/>
      <c r="D652" s="58"/>
      <c r="E652" s="139"/>
      <c r="F652" s="162"/>
      <c r="G652" s="177" t="str">
        <f t="shared" si="37"/>
        <v/>
      </c>
      <c r="H652" s="140"/>
      <c r="I652" s="166"/>
      <c r="J652" s="141"/>
      <c r="K652" s="141"/>
      <c r="L652" s="141"/>
      <c r="M652" s="178" t="str">
        <f t="shared" si="38"/>
        <v/>
      </c>
      <c r="N652" s="178" t="str">
        <f t="shared" si="39"/>
        <v/>
      </c>
      <c r="O652" s="143"/>
      <c r="P652" s="140"/>
      <c r="Q652" s="140"/>
      <c r="R652" s="140"/>
      <c r="S652" s="142"/>
      <c r="T652" s="142"/>
      <c r="U652" s="61"/>
      <c r="V652" s="4"/>
      <c r="W652" s="4" t="str">
        <f t="shared" si="40"/>
        <v/>
      </c>
      <c r="X652" s="4"/>
    </row>
    <row r="653" spans="1:36" s="77" customFormat="1" ht="44.25" customHeight="1" x14ac:dyDescent="0.3">
      <c r="A653" s="4"/>
      <c r="B653" s="1"/>
      <c r="C653" s="57"/>
      <c r="D653" s="58"/>
      <c r="E653" s="139"/>
      <c r="F653" s="162"/>
      <c r="G653" s="177" t="str">
        <f t="shared" si="37"/>
        <v/>
      </c>
      <c r="H653" s="140"/>
      <c r="I653" s="166"/>
      <c r="J653" s="141"/>
      <c r="K653" s="141"/>
      <c r="L653" s="141"/>
      <c r="M653" s="178" t="str">
        <f t="shared" si="38"/>
        <v/>
      </c>
      <c r="N653" s="178" t="str">
        <f t="shared" si="39"/>
        <v/>
      </c>
      <c r="O653" s="143"/>
      <c r="P653" s="140"/>
      <c r="Q653" s="140"/>
      <c r="R653" s="140"/>
      <c r="S653" s="142"/>
      <c r="T653" s="142"/>
      <c r="U653" s="61"/>
      <c r="V653" s="4"/>
      <c r="W653" s="4" t="str">
        <f t="shared" si="40"/>
        <v/>
      </c>
      <c r="X653" s="4"/>
      <c r="AI653" s="144"/>
      <c r="AJ653" s="154"/>
    </row>
    <row r="654" spans="1:36" s="77" customFormat="1" ht="44.25" customHeight="1" x14ac:dyDescent="0.3">
      <c r="A654" s="4"/>
      <c r="B654" s="1"/>
      <c r="C654" s="57"/>
      <c r="D654" s="58"/>
      <c r="E654" s="139"/>
      <c r="F654" s="162"/>
      <c r="G654" s="177" t="str">
        <f t="shared" si="37"/>
        <v/>
      </c>
      <c r="H654" s="140"/>
      <c r="I654" s="166"/>
      <c r="J654" s="141"/>
      <c r="K654" s="141"/>
      <c r="L654" s="141"/>
      <c r="M654" s="178" t="str">
        <f t="shared" si="38"/>
        <v/>
      </c>
      <c r="N654" s="178" t="str">
        <f t="shared" si="39"/>
        <v/>
      </c>
      <c r="O654" s="143"/>
      <c r="P654" s="140"/>
      <c r="Q654" s="140"/>
      <c r="R654" s="140"/>
      <c r="S654" s="142"/>
      <c r="T654" s="142"/>
      <c r="U654" s="61"/>
      <c r="V654" s="4"/>
      <c r="W654" s="4" t="str">
        <f t="shared" si="40"/>
        <v/>
      </c>
      <c r="X654" s="4"/>
      <c r="AI654" s="144"/>
      <c r="AJ654" s="154"/>
    </row>
    <row r="655" spans="1:36" s="72" customFormat="1" ht="44.25" customHeight="1" x14ac:dyDescent="0.3">
      <c r="A655" s="4"/>
      <c r="B655" s="1"/>
      <c r="C655" s="57"/>
      <c r="D655" s="58"/>
      <c r="E655" s="139"/>
      <c r="F655" s="162"/>
      <c r="G655" s="177" t="str">
        <f t="shared" si="37"/>
        <v/>
      </c>
      <c r="H655" s="140"/>
      <c r="I655" s="166"/>
      <c r="J655" s="141"/>
      <c r="K655" s="141"/>
      <c r="L655" s="141"/>
      <c r="M655" s="178" t="str">
        <f t="shared" si="38"/>
        <v/>
      </c>
      <c r="N655" s="178" t="str">
        <f t="shared" si="39"/>
        <v/>
      </c>
      <c r="O655" s="143"/>
      <c r="P655" s="140"/>
      <c r="Q655" s="140"/>
      <c r="R655" s="140"/>
      <c r="S655" s="142"/>
      <c r="T655" s="142"/>
      <c r="U655" s="61"/>
      <c r="V655" s="4"/>
      <c r="W655" s="4" t="str">
        <f t="shared" si="40"/>
        <v/>
      </c>
      <c r="X655" s="4"/>
      <c r="AI655" s="144"/>
      <c r="AJ655" s="154"/>
    </row>
    <row r="656" spans="1:36" s="72" customFormat="1" ht="44.25" customHeight="1" x14ac:dyDescent="0.3">
      <c r="A656" s="4"/>
      <c r="B656" s="1"/>
      <c r="C656" s="57"/>
      <c r="D656" s="58"/>
      <c r="E656" s="139"/>
      <c r="F656" s="162"/>
      <c r="G656" s="177" t="str">
        <f t="shared" si="37"/>
        <v/>
      </c>
      <c r="H656" s="140"/>
      <c r="I656" s="166"/>
      <c r="J656" s="141"/>
      <c r="K656" s="141"/>
      <c r="L656" s="141"/>
      <c r="M656" s="178" t="str">
        <f t="shared" si="38"/>
        <v/>
      </c>
      <c r="N656" s="178" t="str">
        <f t="shared" si="39"/>
        <v/>
      </c>
      <c r="O656" s="143"/>
      <c r="P656" s="140"/>
      <c r="Q656" s="140"/>
      <c r="R656" s="140"/>
      <c r="S656" s="142"/>
      <c r="T656" s="142"/>
      <c r="U656" s="61"/>
      <c r="V656" s="4"/>
      <c r="W656" s="4" t="str">
        <f t="shared" si="40"/>
        <v/>
      </c>
      <c r="X656" s="4"/>
      <c r="AI656" s="144"/>
      <c r="AJ656" s="154"/>
    </row>
    <row r="657" spans="1:36" s="72" customFormat="1" ht="44.25" customHeight="1" x14ac:dyDescent="0.3">
      <c r="A657" s="4"/>
      <c r="B657" s="1"/>
      <c r="C657" s="57"/>
      <c r="D657" s="58"/>
      <c r="E657" s="139"/>
      <c r="F657" s="162"/>
      <c r="G657" s="177" t="str">
        <f t="shared" si="37"/>
        <v/>
      </c>
      <c r="H657" s="140"/>
      <c r="I657" s="166"/>
      <c r="J657" s="141"/>
      <c r="K657" s="141"/>
      <c r="L657" s="141"/>
      <c r="M657" s="178" t="str">
        <f t="shared" si="38"/>
        <v/>
      </c>
      <c r="N657" s="178" t="str">
        <f t="shared" si="39"/>
        <v/>
      </c>
      <c r="O657" s="143"/>
      <c r="P657" s="140"/>
      <c r="Q657" s="140"/>
      <c r="R657" s="140"/>
      <c r="S657" s="142"/>
      <c r="T657" s="142"/>
      <c r="U657" s="61"/>
      <c r="V657" s="4"/>
      <c r="W657" s="4" t="str">
        <f t="shared" si="40"/>
        <v/>
      </c>
      <c r="X657" s="4"/>
      <c r="AI657" s="144"/>
      <c r="AJ657" s="154"/>
    </row>
    <row r="658" spans="1:36" s="77" customFormat="1" ht="44.25" customHeight="1" x14ac:dyDescent="0.3">
      <c r="A658" s="4"/>
      <c r="B658" s="1"/>
      <c r="C658" s="57"/>
      <c r="D658" s="58"/>
      <c r="E658" s="139"/>
      <c r="F658" s="162"/>
      <c r="G658" s="177" t="str">
        <f t="shared" si="37"/>
        <v/>
      </c>
      <c r="H658" s="140"/>
      <c r="I658" s="166"/>
      <c r="J658" s="141"/>
      <c r="K658" s="141"/>
      <c r="L658" s="141"/>
      <c r="M658" s="178" t="str">
        <f t="shared" si="38"/>
        <v/>
      </c>
      <c r="N658" s="178" t="str">
        <f t="shared" si="39"/>
        <v/>
      </c>
      <c r="O658" s="143"/>
      <c r="P658" s="140"/>
      <c r="Q658" s="140"/>
      <c r="R658" s="140"/>
      <c r="S658" s="142"/>
      <c r="T658" s="142"/>
      <c r="U658" s="61"/>
      <c r="V658" s="4"/>
      <c r="W658" s="4" t="str">
        <f t="shared" si="40"/>
        <v/>
      </c>
      <c r="X658" s="4"/>
      <c r="AI658" s="144"/>
      <c r="AJ658" s="154"/>
    </row>
    <row r="659" spans="1:36" s="77" customFormat="1" ht="44.25" customHeight="1" x14ac:dyDescent="0.3">
      <c r="A659" s="4"/>
      <c r="B659" s="1"/>
      <c r="C659" s="57"/>
      <c r="D659" s="58"/>
      <c r="E659" s="139"/>
      <c r="F659" s="162"/>
      <c r="G659" s="177" t="str">
        <f t="shared" si="37"/>
        <v/>
      </c>
      <c r="H659" s="140"/>
      <c r="I659" s="166"/>
      <c r="J659" s="141"/>
      <c r="K659" s="141"/>
      <c r="L659" s="141"/>
      <c r="M659" s="178" t="str">
        <f t="shared" si="38"/>
        <v/>
      </c>
      <c r="N659" s="178" t="str">
        <f t="shared" si="39"/>
        <v/>
      </c>
      <c r="O659" s="143"/>
      <c r="P659" s="140"/>
      <c r="Q659" s="140"/>
      <c r="R659" s="140"/>
      <c r="S659" s="142"/>
      <c r="T659" s="142"/>
      <c r="U659" s="61"/>
      <c r="V659" s="4"/>
      <c r="W659" s="4" t="str">
        <f t="shared" si="40"/>
        <v/>
      </c>
      <c r="X659" s="4"/>
      <c r="AI659" s="144"/>
      <c r="AJ659" s="154"/>
    </row>
    <row r="660" spans="1:36" s="77" customFormat="1" ht="44.25" customHeight="1" x14ac:dyDescent="0.3">
      <c r="A660" s="4"/>
      <c r="B660" s="1"/>
      <c r="C660" s="57"/>
      <c r="D660" s="58"/>
      <c r="E660" s="139"/>
      <c r="F660" s="162"/>
      <c r="G660" s="177" t="str">
        <f t="shared" ref="G660:G719" si="41">IFERROR(VLOOKUP(E660&amp;"+"&amp;F660,$X$19:$AA$69,4,0),"")</f>
        <v/>
      </c>
      <c r="H660" s="140"/>
      <c r="I660" s="166"/>
      <c r="J660" s="141"/>
      <c r="K660" s="141"/>
      <c r="L660" s="141"/>
      <c r="M660" s="178" t="str">
        <f t="shared" ref="M660:M719" si="42">IFERROR(J660/100*$W660,"")</f>
        <v/>
      </c>
      <c r="N660" s="178" t="str">
        <f t="shared" ref="N660:N718" si="43">IFERROR(K660/100*$W660,"")</f>
        <v/>
      </c>
      <c r="O660" s="143"/>
      <c r="P660" s="140"/>
      <c r="Q660" s="140"/>
      <c r="R660" s="140"/>
      <c r="S660" s="142"/>
      <c r="T660" s="142"/>
      <c r="U660" s="61"/>
      <c r="V660" s="4"/>
      <c r="W660" s="4" t="str">
        <f t="shared" ref="W660:W719" si="44">IF(L660="50 %","50",IF(L660="60 %","60",""))</f>
        <v/>
      </c>
      <c r="X660" s="4"/>
      <c r="AI660" s="144"/>
      <c r="AJ660" s="154"/>
    </row>
    <row r="661" spans="1:36" s="77" customFormat="1" ht="44.25" customHeight="1" x14ac:dyDescent="0.3">
      <c r="A661" s="4"/>
      <c r="B661" s="1"/>
      <c r="C661" s="57"/>
      <c r="D661" s="58"/>
      <c r="E661" s="139"/>
      <c r="F661" s="162"/>
      <c r="G661" s="177" t="str">
        <f t="shared" si="41"/>
        <v/>
      </c>
      <c r="H661" s="140"/>
      <c r="I661" s="166"/>
      <c r="J661" s="141"/>
      <c r="K661" s="141"/>
      <c r="L661" s="141"/>
      <c r="M661" s="178" t="str">
        <f t="shared" si="42"/>
        <v/>
      </c>
      <c r="N661" s="178" t="str">
        <f t="shared" si="43"/>
        <v/>
      </c>
      <c r="O661" s="143"/>
      <c r="P661" s="140"/>
      <c r="Q661" s="140"/>
      <c r="R661" s="140"/>
      <c r="S661" s="142"/>
      <c r="T661" s="142"/>
      <c r="U661" s="61"/>
      <c r="V661" s="4"/>
      <c r="W661" s="4" t="str">
        <f t="shared" si="44"/>
        <v/>
      </c>
      <c r="X661" s="4"/>
      <c r="AI661" s="144"/>
      <c r="AJ661" s="154"/>
    </row>
    <row r="662" spans="1:36" s="77" customFormat="1" ht="44.25" customHeight="1" x14ac:dyDescent="0.3">
      <c r="A662" s="4"/>
      <c r="B662" s="1"/>
      <c r="C662" s="57"/>
      <c r="D662" s="58"/>
      <c r="E662" s="139"/>
      <c r="F662" s="162"/>
      <c r="G662" s="177" t="str">
        <f t="shared" si="41"/>
        <v/>
      </c>
      <c r="H662" s="140"/>
      <c r="I662" s="166"/>
      <c r="J662" s="141"/>
      <c r="K662" s="141"/>
      <c r="L662" s="141"/>
      <c r="M662" s="178" t="str">
        <f t="shared" si="42"/>
        <v/>
      </c>
      <c r="N662" s="178" t="str">
        <f t="shared" si="43"/>
        <v/>
      </c>
      <c r="O662" s="143"/>
      <c r="P662" s="140"/>
      <c r="Q662" s="140"/>
      <c r="R662" s="140"/>
      <c r="S662" s="142"/>
      <c r="T662" s="142"/>
      <c r="U662" s="61"/>
      <c r="V662" s="4"/>
      <c r="W662" s="4" t="str">
        <f t="shared" si="44"/>
        <v/>
      </c>
      <c r="X662" s="4"/>
      <c r="AI662" s="144"/>
      <c r="AJ662" s="154"/>
    </row>
    <row r="663" spans="1:36" s="77" customFormat="1" ht="44.25" customHeight="1" x14ac:dyDescent="0.3">
      <c r="A663" s="4"/>
      <c r="B663" s="1"/>
      <c r="C663" s="57"/>
      <c r="D663" s="58"/>
      <c r="E663" s="139"/>
      <c r="F663" s="162"/>
      <c r="G663" s="177" t="str">
        <f t="shared" si="41"/>
        <v/>
      </c>
      <c r="H663" s="140"/>
      <c r="I663" s="166"/>
      <c r="J663" s="141"/>
      <c r="K663" s="141"/>
      <c r="L663" s="141"/>
      <c r="M663" s="178" t="str">
        <f t="shared" si="42"/>
        <v/>
      </c>
      <c r="N663" s="178" t="str">
        <f t="shared" si="43"/>
        <v/>
      </c>
      <c r="O663" s="143"/>
      <c r="P663" s="140"/>
      <c r="Q663" s="140"/>
      <c r="R663" s="140"/>
      <c r="S663" s="142"/>
      <c r="T663" s="142"/>
      <c r="U663" s="61"/>
      <c r="V663" s="4"/>
      <c r="W663" s="4" t="str">
        <f t="shared" si="44"/>
        <v/>
      </c>
      <c r="X663" s="4"/>
    </row>
    <row r="664" spans="1:36" ht="44.25" customHeight="1" x14ac:dyDescent="0.3">
      <c r="A664" s="2"/>
      <c r="B664" s="1"/>
      <c r="C664" s="57"/>
      <c r="D664" s="58"/>
      <c r="E664" s="139"/>
      <c r="F664" s="162"/>
      <c r="G664" s="177" t="str">
        <f t="shared" si="41"/>
        <v/>
      </c>
      <c r="H664" s="140"/>
      <c r="I664" s="166"/>
      <c r="J664" s="141"/>
      <c r="K664" s="141"/>
      <c r="L664" s="141"/>
      <c r="M664" s="178" t="str">
        <f t="shared" si="42"/>
        <v/>
      </c>
      <c r="N664" s="178" t="str">
        <f t="shared" si="43"/>
        <v/>
      </c>
      <c r="O664" s="143"/>
      <c r="P664" s="140"/>
      <c r="Q664" s="140"/>
      <c r="R664" s="140"/>
      <c r="S664" s="142"/>
      <c r="T664" s="142"/>
      <c r="U664" s="61"/>
      <c r="V664" s="2"/>
      <c r="W664" s="4" t="str">
        <f t="shared" si="44"/>
        <v/>
      </c>
      <c r="X664" s="2"/>
      <c r="AI664" s="3"/>
      <c r="AJ664" s="3"/>
    </row>
    <row r="665" spans="1:36" ht="44.25" customHeight="1" x14ac:dyDescent="0.3">
      <c r="A665" s="2"/>
      <c r="B665" s="1"/>
      <c r="C665" s="57"/>
      <c r="D665" s="58"/>
      <c r="E665" s="139"/>
      <c r="F665" s="162"/>
      <c r="G665" s="177" t="str">
        <f t="shared" si="41"/>
        <v/>
      </c>
      <c r="H665" s="140"/>
      <c r="I665" s="166"/>
      <c r="J665" s="141"/>
      <c r="K665" s="141"/>
      <c r="L665" s="141"/>
      <c r="M665" s="178" t="str">
        <f t="shared" si="42"/>
        <v/>
      </c>
      <c r="N665" s="178" t="str">
        <f t="shared" si="43"/>
        <v/>
      </c>
      <c r="O665" s="143"/>
      <c r="P665" s="140"/>
      <c r="Q665" s="140"/>
      <c r="R665" s="140"/>
      <c r="S665" s="142"/>
      <c r="T665" s="142"/>
      <c r="U665" s="61"/>
      <c r="V665" s="2"/>
      <c r="W665" s="4" t="str">
        <f t="shared" si="44"/>
        <v/>
      </c>
      <c r="X665" s="2"/>
      <c r="AI665" s="3"/>
      <c r="AJ665" s="3"/>
    </row>
    <row r="666" spans="1:36" s="77" customFormat="1" ht="44.25" customHeight="1" x14ac:dyDescent="0.3">
      <c r="A666" s="4"/>
      <c r="B666" s="1"/>
      <c r="C666" s="57"/>
      <c r="D666" s="58"/>
      <c r="E666" s="139"/>
      <c r="F666" s="162"/>
      <c r="G666" s="177" t="str">
        <f t="shared" si="41"/>
        <v/>
      </c>
      <c r="H666" s="140"/>
      <c r="I666" s="166"/>
      <c r="J666" s="141"/>
      <c r="K666" s="141"/>
      <c r="L666" s="141"/>
      <c r="M666" s="178" t="str">
        <f t="shared" si="42"/>
        <v/>
      </c>
      <c r="N666" s="178" t="str">
        <f t="shared" si="43"/>
        <v/>
      </c>
      <c r="O666" s="143"/>
      <c r="P666" s="140"/>
      <c r="Q666" s="140"/>
      <c r="R666" s="140"/>
      <c r="S666" s="142"/>
      <c r="T666" s="142"/>
      <c r="U666" s="61"/>
      <c r="V666" s="4"/>
      <c r="W666" s="4" t="str">
        <f t="shared" si="44"/>
        <v/>
      </c>
      <c r="X666" s="4"/>
    </row>
    <row r="667" spans="1:36" s="77" customFormat="1" ht="44.25" customHeight="1" x14ac:dyDescent="0.3">
      <c r="A667" s="4"/>
      <c r="B667" s="1"/>
      <c r="C667" s="57"/>
      <c r="D667" s="58"/>
      <c r="E667" s="139"/>
      <c r="F667" s="162"/>
      <c r="G667" s="177" t="str">
        <f t="shared" si="41"/>
        <v/>
      </c>
      <c r="H667" s="140"/>
      <c r="I667" s="166"/>
      <c r="J667" s="141"/>
      <c r="K667" s="141"/>
      <c r="L667" s="141"/>
      <c r="M667" s="178" t="str">
        <f t="shared" si="42"/>
        <v/>
      </c>
      <c r="N667" s="178" t="str">
        <f t="shared" si="43"/>
        <v/>
      </c>
      <c r="O667" s="143"/>
      <c r="P667" s="140"/>
      <c r="Q667" s="140"/>
      <c r="R667" s="140"/>
      <c r="S667" s="142"/>
      <c r="T667" s="142"/>
      <c r="U667" s="61"/>
      <c r="V667" s="4"/>
      <c r="W667" s="4" t="str">
        <f t="shared" si="44"/>
        <v/>
      </c>
      <c r="X667" s="4"/>
    </row>
    <row r="668" spans="1:36" s="77" customFormat="1" ht="44.25" customHeight="1" x14ac:dyDescent="0.3">
      <c r="A668" s="4"/>
      <c r="B668" s="1"/>
      <c r="C668" s="57"/>
      <c r="D668" s="58"/>
      <c r="E668" s="139"/>
      <c r="F668" s="162"/>
      <c r="G668" s="177" t="str">
        <f t="shared" si="41"/>
        <v/>
      </c>
      <c r="H668" s="140"/>
      <c r="I668" s="166"/>
      <c r="J668" s="141"/>
      <c r="K668" s="141"/>
      <c r="L668" s="141"/>
      <c r="M668" s="178" t="str">
        <f t="shared" si="42"/>
        <v/>
      </c>
      <c r="N668" s="178" t="str">
        <f t="shared" si="43"/>
        <v/>
      </c>
      <c r="O668" s="143"/>
      <c r="P668" s="140"/>
      <c r="Q668" s="140"/>
      <c r="R668" s="140"/>
      <c r="S668" s="142"/>
      <c r="T668" s="142"/>
      <c r="U668" s="61"/>
      <c r="V668" s="4"/>
      <c r="W668" s="4" t="str">
        <f t="shared" si="44"/>
        <v/>
      </c>
      <c r="X668" s="4"/>
    </row>
    <row r="669" spans="1:36" s="77" customFormat="1" ht="44.25" customHeight="1" x14ac:dyDescent="0.3">
      <c r="A669" s="4"/>
      <c r="B669" s="1"/>
      <c r="C669" s="57"/>
      <c r="D669" s="58"/>
      <c r="E669" s="139"/>
      <c r="F669" s="162"/>
      <c r="G669" s="177" t="str">
        <f t="shared" si="41"/>
        <v/>
      </c>
      <c r="H669" s="140"/>
      <c r="I669" s="166"/>
      <c r="J669" s="141"/>
      <c r="K669" s="141"/>
      <c r="L669" s="141"/>
      <c r="M669" s="178" t="str">
        <f t="shared" si="42"/>
        <v/>
      </c>
      <c r="N669" s="178" t="str">
        <f t="shared" si="43"/>
        <v/>
      </c>
      <c r="O669" s="143"/>
      <c r="P669" s="140"/>
      <c r="Q669" s="140"/>
      <c r="R669" s="140"/>
      <c r="S669" s="142"/>
      <c r="T669" s="142"/>
      <c r="U669" s="61"/>
      <c r="V669" s="4"/>
      <c r="W669" s="4" t="str">
        <f t="shared" si="44"/>
        <v/>
      </c>
      <c r="X669" s="4"/>
    </row>
    <row r="670" spans="1:36" s="77" customFormat="1" ht="44.25" customHeight="1" x14ac:dyDescent="0.3">
      <c r="A670" s="4"/>
      <c r="B670" s="1"/>
      <c r="C670" s="57"/>
      <c r="D670" s="58"/>
      <c r="E670" s="139"/>
      <c r="F670" s="162"/>
      <c r="G670" s="177" t="str">
        <f t="shared" si="41"/>
        <v/>
      </c>
      <c r="H670" s="140"/>
      <c r="I670" s="166"/>
      <c r="J670" s="141"/>
      <c r="K670" s="141"/>
      <c r="L670" s="141"/>
      <c r="M670" s="178" t="str">
        <f t="shared" si="42"/>
        <v/>
      </c>
      <c r="N670" s="178" t="str">
        <f t="shared" si="43"/>
        <v/>
      </c>
      <c r="O670" s="143"/>
      <c r="P670" s="140"/>
      <c r="Q670" s="140"/>
      <c r="R670" s="140"/>
      <c r="S670" s="142"/>
      <c r="T670" s="142"/>
      <c r="U670" s="61"/>
      <c r="V670" s="4"/>
      <c r="W670" s="4" t="str">
        <f t="shared" si="44"/>
        <v/>
      </c>
      <c r="X670" s="4"/>
    </row>
    <row r="671" spans="1:36" s="77" customFormat="1" ht="44.25" customHeight="1" x14ac:dyDescent="0.3">
      <c r="A671" s="4"/>
      <c r="B671" s="1"/>
      <c r="C671" s="57"/>
      <c r="D671" s="58"/>
      <c r="E671" s="139"/>
      <c r="F671" s="162"/>
      <c r="G671" s="177" t="str">
        <f t="shared" si="41"/>
        <v/>
      </c>
      <c r="H671" s="140"/>
      <c r="I671" s="166"/>
      <c r="J671" s="141"/>
      <c r="K671" s="141"/>
      <c r="L671" s="141"/>
      <c r="M671" s="178" t="str">
        <f t="shared" si="42"/>
        <v/>
      </c>
      <c r="N671" s="178" t="str">
        <f t="shared" si="43"/>
        <v/>
      </c>
      <c r="O671" s="143"/>
      <c r="P671" s="140"/>
      <c r="Q671" s="140"/>
      <c r="R671" s="140"/>
      <c r="S671" s="142"/>
      <c r="T671" s="142"/>
      <c r="U671" s="61"/>
      <c r="V671" s="4"/>
      <c r="W671" s="4" t="str">
        <f t="shared" si="44"/>
        <v/>
      </c>
      <c r="X671" s="4"/>
    </row>
    <row r="672" spans="1:36" s="77" customFormat="1" ht="44.25" customHeight="1" x14ac:dyDescent="0.3">
      <c r="A672" s="4"/>
      <c r="B672" s="1"/>
      <c r="C672" s="57"/>
      <c r="D672" s="58"/>
      <c r="E672" s="139"/>
      <c r="F672" s="162"/>
      <c r="G672" s="177" t="str">
        <f t="shared" si="41"/>
        <v/>
      </c>
      <c r="H672" s="140"/>
      <c r="I672" s="166"/>
      <c r="J672" s="141"/>
      <c r="K672" s="141"/>
      <c r="L672" s="141"/>
      <c r="M672" s="178" t="str">
        <f t="shared" si="42"/>
        <v/>
      </c>
      <c r="N672" s="178" t="str">
        <f t="shared" si="43"/>
        <v/>
      </c>
      <c r="O672" s="143"/>
      <c r="P672" s="140"/>
      <c r="Q672" s="140"/>
      <c r="R672" s="140"/>
      <c r="S672" s="142"/>
      <c r="T672" s="142"/>
      <c r="U672" s="61"/>
      <c r="V672" s="4"/>
      <c r="W672" s="4" t="str">
        <f t="shared" si="44"/>
        <v/>
      </c>
      <c r="X672" s="4"/>
    </row>
    <row r="673" spans="1:24" s="77" customFormat="1" ht="44.25" customHeight="1" x14ac:dyDescent="0.3">
      <c r="A673" s="4"/>
      <c r="B673" s="1"/>
      <c r="C673" s="57"/>
      <c r="D673" s="58"/>
      <c r="E673" s="139"/>
      <c r="F673" s="162"/>
      <c r="G673" s="177" t="str">
        <f t="shared" si="41"/>
        <v/>
      </c>
      <c r="H673" s="140"/>
      <c r="I673" s="166"/>
      <c r="J673" s="141"/>
      <c r="K673" s="141"/>
      <c r="L673" s="141"/>
      <c r="M673" s="178" t="str">
        <f t="shared" si="42"/>
        <v/>
      </c>
      <c r="N673" s="178" t="str">
        <f t="shared" si="43"/>
        <v/>
      </c>
      <c r="O673" s="143"/>
      <c r="P673" s="140"/>
      <c r="Q673" s="140"/>
      <c r="R673" s="140"/>
      <c r="S673" s="142"/>
      <c r="T673" s="142"/>
      <c r="U673" s="61"/>
      <c r="V673" s="4"/>
      <c r="W673" s="4" t="str">
        <f t="shared" si="44"/>
        <v/>
      </c>
      <c r="X673" s="4"/>
    </row>
    <row r="674" spans="1:24" s="77" customFormat="1" ht="44.25" customHeight="1" x14ac:dyDescent="0.3">
      <c r="A674" s="4"/>
      <c r="B674" s="1"/>
      <c r="C674" s="57"/>
      <c r="D674" s="58"/>
      <c r="E674" s="139"/>
      <c r="F674" s="162"/>
      <c r="G674" s="177" t="str">
        <f t="shared" si="41"/>
        <v/>
      </c>
      <c r="H674" s="140"/>
      <c r="I674" s="166"/>
      <c r="J674" s="141"/>
      <c r="K674" s="141"/>
      <c r="L674" s="141"/>
      <c r="M674" s="178" t="str">
        <f t="shared" si="42"/>
        <v/>
      </c>
      <c r="N674" s="178" t="str">
        <f t="shared" si="43"/>
        <v/>
      </c>
      <c r="O674" s="143"/>
      <c r="P674" s="140"/>
      <c r="Q674" s="140"/>
      <c r="R674" s="140"/>
      <c r="S674" s="142"/>
      <c r="T674" s="142"/>
      <c r="U674" s="61"/>
      <c r="V674" s="4"/>
      <c r="W674" s="4" t="str">
        <f t="shared" si="44"/>
        <v/>
      </c>
      <c r="X674" s="4"/>
    </row>
    <row r="675" spans="1:24" s="77" customFormat="1" ht="44.25" customHeight="1" x14ac:dyDescent="0.3">
      <c r="A675" s="4"/>
      <c r="B675" s="1"/>
      <c r="C675" s="57"/>
      <c r="D675" s="58"/>
      <c r="E675" s="139"/>
      <c r="F675" s="162"/>
      <c r="G675" s="177" t="str">
        <f t="shared" si="41"/>
        <v/>
      </c>
      <c r="H675" s="140"/>
      <c r="I675" s="166"/>
      <c r="J675" s="141"/>
      <c r="K675" s="141"/>
      <c r="L675" s="141"/>
      <c r="M675" s="178" t="str">
        <f t="shared" si="42"/>
        <v/>
      </c>
      <c r="N675" s="178" t="str">
        <f t="shared" si="43"/>
        <v/>
      </c>
      <c r="O675" s="143"/>
      <c r="P675" s="140"/>
      <c r="Q675" s="140"/>
      <c r="R675" s="140"/>
      <c r="S675" s="142"/>
      <c r="T675" s="142"/>
      <c r="U675" s="61"/>
      <c r="V675" s="4"/>
      <c r="W675" s="4" t="str">
        <f t="shared" si="44"/>
        <v/>
      </c>
      <c r="X675" s="4"/>
    </row>
    <row r="676" spans="1:24" s="77" customFormat="1" ht="44.25" customHeight="1" x14ac:dyDescent="0.3">
      <c r="A676" s="4"/>
      <c r="B676" s="1"/>
      <c r="C676" s="57"/>
      <c r="D676" s="58"/>
      <c r="E676" s="139"/>
      <c r="F676" s="162"/>
      <c r="G676" s="177" t="str">
        <f t="shared" si="41"/>
        <v/>
      </c>
      <c r="H676" s="140"/>
      <c r="I676" s="166"/>
      <c r="J676" s="141"/>
      <c r="K676" s="141"/>
      <c r="L676" s="141"/>
      <c r="M676" s="178" t="str">
        <f t="shared" si="42"/>
        <v/>
      </c>
      <c r="N676" s="178" t="str">
        <f t="shared" si="43"/>
        <v/>
      </c>
      <c r="O676" s="143"/>
      <c r="P676" s="140"/>
      <c r="Q676" s="140"/>
      <c r="R676" s="140"/>
      <c r="S676" s="142"/>
      <c r="T676" s="142"/>
      <c r="U676" s="61"/>
      <c r="V676" s="4"/>
      <c r="W676" s="4" t="str">
        <f t="shared" si="44"/>
        <v/>
      </c>
      <c r="X676" s="4"/>
    </row>
    <row r="677" spans="1:24" s="77" customFormat="1" ht="44.25" customHeight="1" x14ac:dyDescent="0.3">
      <c r="A677" s="4"/>
      <c r="B677" s="1"/>
      <c r="C677" s="57"/>
      <c r="D677" s="58"/>
      <c r="E677" s="139"/>
      <c r="F677" s="162"/>
      <c r="G677" s="177" t="str">
        <f t="shared" si="41"/>
        <v/>
      </c>
      <c r="H677" s="140"/>
      <c r="I677" s="166"/>
      <c r="J677" s="141"/>
      <c r="K677" s="141"/>
      <c r="L677" s="141"/>
      <c r="M677" s="178" t="str">
        <f t="shared" si="42"/>
        <v/>
      </c>
      <c r="N677" s="178" t="str">
        <f t="shared" si="43"/>
        <v/>
      </c>
      <c r="O677" s="143"/>
      <c r="P677" s="140"/>
      <c r="Q677" s="140"/>
      <c r="R677" s="140"/>
      <c r="S677" s="142"/>
      <c r="T677" s="142"/>
      <c r="U677" s="61"/>
      <c r="V677" s="4"/>
      <c r="W677" s="4" t="str">
        <f t="shared" si="44"/>
        <v/>
      </c>
      <c r="X677" s="4"/>
    </row>
    <row r="678" spans="1:24" s="77" customFormat="1" ht="44.25" customHeight="1" x14ac:dyDescent="0.3">
      <c r="A678" s="4"/>
      <c r="B678" s="1"/>
      <c r="C678" s="57"/>
      <c r="D678" s="58"/>
      <c r="E678" s="139"/>
      <c r="F678" s="162"/>
      <c r="G678" s="177" t="str">
        <f t="shared" si="41"/>
        <v/>
      </c>
      <c r="H678" s="140"/>
      <c r="I678" s="166"/>
      <c r="J678" s="141"/>
      <c r="K678" s="141"/>
      <c r="L678" s="141"/>
      <c r="M678" s="178" t="str">
        <f t="shared" si="42"/>
        <v/>
      </c>
      <c r="N678" s="178" t="str">
        <f t="shared" si="43"/>
        <v/>
      </c>
      <c r="O678" s="143"/>
      <c r="P678" s="140"/>
      <c r="Q678" s="140"/>
      <c r="R678" s="140"/>
      <c r="S678" s="142"/>
      <c r="T678" s="142"/>
      <c r="U678" s="61"/>
      <c r="V678" s="4"/>
      <c r="W678" s="4" t="str">
        <f t="shared" si="44"/>
        <v/>
      </c>
      <c r="X678" s="4"/>
    </row>
    <row r="679" spans="1:24" s="77" customFormat="1" ht="44.25" customHeight="1" x14ac:dyDescent="0.3">
      <c r="A679" s="4"/>
      <c r="B679" s="1"/>
      <c r="C679" s="57"/>
      <c r="D679" s="58"/>
      <c r="E679" s="139"/>
      <c r="F679" s="162"/>
      <c r="G679" s="177" t="str">
        <f t="shared" si="41"/>
        <v/>
      </c>
      <c r="H679" s="140"/>
      <c r="I679" s="166"/>
      <c r="J679" s="141"/>
      <c r="K679" s="141"/>
      <c r="L679" s="141"/>
      <c r="M679" s="178" t="str">
        <f t="shared" si="42"/>
        <v/>
      </c>
      <c r="N679" s="178" t="str">
        <f t="shared" si="43"/>
        <v/>
      </c>
      <c r="O679" s="143"/>
      <c r="P679" s="140"/>
      <c r="Q679" s="140"/>
      <c r="R679" s="140"/>
      <c r="S679" s="142"/>
      <c r="T679" s="142"/>
      <c r="U679" s="61"/>
      <c r="V679" s="4"/>
      <c r="W679" s="4" t="str">
        <f t="shared" si="44"/>
        <v/>
      </c>
      <c r="X679" s="4"/>
    </row>
    <row r="680" spans="1:24" s="77" customFormat="1" ht="44.25" customHeight="1" x14ac:dyDescent="0.3">
      <c r="A680" s="4"/>
      <c r="B680" s="1"/>
      <c r="C680" s="57"/>
      <c r="D680" s="58"/>
      <c r="E680" s="139"/>
      <c r="F680" s="162"/>
      <c r="G680" s="177" t="str">
        <f t="shared" si="41"/>
        <v/>
      </c>
      <c r="H680" s="140"/>
      <c r="I680" s="166"/>
      <c r="J680" s="141"/>
      <c r="K680" s="141"/>
      <c r="L680" s="141"/>
      <c r="M680" s="178" t="str">
        <f t="shared" si="42"/>
        <v/>
      </c>
      <c r="N680" s="178" t="str">
        <f t="shared" si="43"/>
        <v/>
      </c>
      <c r="O680" s="143"/>
      <c r="P680" s="140"/>
      <c r="Q680" s="140"/>
      <c r="R680" s="140"/>
      <c r="S680" s="142"/>
      <c r="T680" s="142"/>
      <c r="U680" s="61"/>
      <c r="V680" s="4"/>
      <c r="W680" s="4" t="str">
        <f t="shared" si="44"/>
        <v/>
      </c>
      <c r="X680" s="4"/>
    </row>
    <row r="681" spans="1:24" s="77" customFormat="1" ht="44.25" customHeight="1" x14ac:dyDescent="0.3">
      <c r="A681" s="4"/>
      <c r="B681" s="1"/>
      <c r="C681" s="57"/>
      <c r="D681" s="58"/>
      <c r="E681" s="139"/>
      <c r="F681" s="162"/>
      <c r="G681" s="177" t="str">
        <f t="shared" si="41"/>
        <v/>
      </c>
      <c r="H681" s="140"/>
      <c r="I681" s="166"/>
      <c r="J681" s="141"/>
      <c r="K681" s="141"/>
      <c r="L681" s="141"/>
      <c r="M681" s="178" t="str">
        <f t="shared" si="42"/>
        <v/>
      </c>
      <c r="N681" s="178" t="str">
        <f t="shared" si="43"/>
        <v/>
      </c>
      <c r="O681" s="143"/>
      <c r="P681" s="140"/>
      <c r="Q681" s="140"/>
      <c r="R681" s="140"/>
      <c r="S681" s="142"/>
      <c r="T681" s="142"/>
      <c r="U681" s="61"/>
      <c r="V681" s="4"/>
      <c r="W681" s="4" t="str">
        <f t="shared" si="44"/>
        <v/>
      </c>
      <c r="X681" s="4"/>
    </row>
    <row r="682" spans="1:24" s="77" customFormat="1" ht="44.25" customHeight="1" x14ac:dyDescent="0.3">
      <c r="A682" s="4"/>
      <c r="B682" s="1"/>
      <c r="C682" s="57"/>
      <c r="D682" s="58"/>
      <c r="E682" s="139"/>
      <c r="F682" s="162"/>
      <c r="G682" s="177" t="str">
        <f t="shared" si="41"/>
        <v/>
      </c>
      <c r="H682" s="140"/>
      <c r="I682" s="166"/>
      <c r="J682" s="141"/>
      <c r="K682" s="141"/>
      <c r="L682" s="141"/>
      <c r="M682" s="178" t="str">
        <f t="shared" si="42"/>
        <v/>
      </c>
      <c r="N682" s="178" t="str">
        <f t="shared" si="43"/>
        <v/>
      </c>
      <c r="O682" s="143"/>
      <c r="P682" s="140"/>
      <c r="Q682" s="140"/>
      <c r="R682" s="140"/>
      <c r="S682" s="142"/>
      <c r="T682" s="142"/>
      <c r="U682" s="61"/>
      <c r="V682" s="4"/>
      <c r="W682" s="4" t="str">
        <f t="shared" si="44"/>
        <v/>
      </c>
      <c r="X682" s="4"/>
    </row>
    <row r="683" spans="1:24" s="77" customFormat="1" ht="44.25" customHeight="1" x14ac:dyDescent="0.3">
      <c r="A683" s="4"/>
      <c r="B683" s="1"/>
      <c r="C683" s="57"/>
      <c r="D683" s="58"/>
      <c r="E683" s="139"/>
      <c r="F683" s="162"/>
      <c r="G683" s="177" t="str">
        <f t="shared" si="41"/>
        <v/>
      </c>
      <c r="H683" s="140"/>
      <c r="I683" s="166"/>
      <c r="J683" s="141"/>
      <c r="K683" s="141"/>
      <c r="L683" s="141"/>
      <c r="M683" s="178" t="str">
        <f t="shared" si="42"/>
        <v/>
      </c>
      <c r="N683" s="178" t="str">
        <f t="shared" si="43"/>
        <v/>
      </c>
      <c r="O683" s="143"/>
      <c r="P683" s="140"/>
      <c r="Q683" s="140"/>
      <c r="R683" s="140"/>
      <c r="S683" s="142"/>
      <c r="T683" s="142"/>
      <c r="U683" s="61"/>
      <c r="V683" s="4"/>
      <c r="W683" s="4" t="str">
        <f t="shared" si="44"/>
        <v/>
      </c>
      <c r="X683" s="4"/>
    </row>
    <row r="684" spans="1:24" s="77" customFormat="1" ht="44.25" customHeight="1" x14ac:dyDescent="0.3">
      <c r="A684" s="4"/>
      <c r="B684" s="1"/>
      <c r="C684" s="57"/>
      <c r="D684" s="58"/>
      <c r="E684" s="139"/>
      <c r="F684" s="162"/>
      <c r="G684" s="177" t="str">
        <f t="shared" si="41"/>
        <v/>
      </c>
      <c r="H684" s="140"/>
      <c r="I684" s="166"/>
      <c r="J684" s="141"/>
      <c r="K684" s="141"/>
      <c r="L684" s="141"/>
      <c r="M684" s="178" t="str">
        <f t="shared" si="42"/>
        <v/>
      </c>
      <c r="N684" s="178" t="str">
        <f t="shared" si="43"/>
        <v/>
      </c>
      <c r="O684" s="143"/>
      <c r="P684" s="140"/>
      <c r="Q684" s="140"/>
      <c r="R684" s="140"/>
      <c r="S684" s="142"/>
      <c r="T684" s="142"/>
      <c r="U684" s="61"/>
      <c r="V684" s="4"/>
      <c r="W684" s="4" t="str">
        <f t="shared" si="44"/>
        <v/>
      </c>
      <c r="X684" s="4"/>
    </row>
    <row r="685" spans="1:24" s="77" customFormat="1" ht="44.25" customHeight="1" x14ac:dyDescent="0.3">
      <c r="A685" s="4"/>
      <c r="B685" s="1"/>
      <c r="C685" s="57"/>
      <c r="D685" s="58"/>
      <c r="E685" s="139"/>
      <c r="F685" s="162"/>
      <c r="G685" s="177" t="str">
        <f t="shared" si="41"/>
        <v/>
      </c>
      <c r="H685" s="140"/>
      <c r="I685" s="166"/>
      <c r="J685" s="141"/>
      <c r="K685" s="141"/>
      <c r="L685" s="141"/>
      <c r="M685" s="178" t="str">
        <f t="shared" si="42"/>
        <v/>
      </c>
      <c r="N685" s="178" t="str">
        <f t="shared" si="43"/>
        <v/>
      </c>
      <c r="O685" s="143"/>
      <c r="P685" s="140"/>
      <c r="Q685" s="140"/>
      <c r="R685" s="140"/>
      <c r="S685" s="142"/>
      <c r="T685" s="142"/>
      <c r="U685" s="61"/>
      <c r="V685" s="4"/>
      <c r="W685" s="4" t="str">
        <f t="shared" si="44"/>
        <v/>
      </c>
      <c r="X685" s="4"/>
    </row>
    <row r="686" spans="1:24" s="77" customFormat="1" ht="44.25" customHeight="1" x14ac:dyDescent="0.3">
      <c r="A686" s="4"/>
      <c r="B686" s="1"/>
      <c r="C686" s="57"/>
      <c r="D686" s="58"/>
      <c r="E686" s="139"/>
      <c r="F686" s="162"/>
      <c r="G686" s="177" t="str">
        <f t="shared" si="41"/>
        <v/>
      </c>
      <c r="H686" s="140"/>
      <c r="I686" s="166"/>
      <c r="J686" s="141"/>
      <c r="K686" s="141"/>
      <c r="L686" s="141"/>
      <c r="M686" s="178" t="str">
        <f t="shared" si="42"/>
        <v/>
      </c>
      <c r="N686" s="178" t="str">
        <f t="shared" si="43"/>
        <v/>
      </c>
      <c r="O686" s="143"/>
      <c r="P686" s="140"/>
      <c r="Q686" s="140"/>
      <c r="R686" s="140"/>
      <c r="S686" s="142"/>
      <c r="T686" s="142"/>
      <c r="U686" s="61"/>
      <c r="V686" s="4"/>
      <c r="W686" s="4" t="str">
        <f t="shared" si="44"/>
        <v/>
      </c>
      <c r="X686" s="4"/>
    </row>
    <row r="687" spans="1:24" s="77" customFormat="1" ht="44.25" customHeight="1" x14ac:dyDescent="0.3">
      <c r="A687" s="4"/>
      <c r="B687" s="1"/>
      <c r="C687" s="57"/>
      <c r="D687" s="58"/>
      <c r="E687" s="139"/>
      <c r="F687" s="162"/>
      <c r="G687" s="177" t="str">
        <f t="shared" si="41"/>
        <v/>
      </c>
      <c r="H687" s="140"/>
      <c r="I687" s="166"/>
      <c r="J687" s="141"/>
      <c r="K687" s="141"/>
      <c r="L687" s="141"/>
      <c r="M687" s="178" t="str">
        <f t="shared" si="42"/>
        <v/>
      </c>
      <c r="N687" s="178" t="str">
        <f t="shared" si="43"/>
        <v/>
      </c>
      <c r="O687" s="143"/>
      <c r="P687" s="140"/>
      <c r="Q687" s="140"/>
      <c r="R687" s="140"/>
      <c r="S687" s="142"/>
      <c r="T687" s="142"/>
      <c r="U687" s="61"/>
      <c r="V687" s="4"/>
      <c r="W687" s="4" t="str">
        <f t="shared" si="44"/>
        <v/>
      </c>
      <c r="X687" s="4"/>
    </row>
    <row r="688" spans="1:24" s="77" customFormat="1" ht="44.25" customHeight="1" x14ac:dyDescent="0.3">
      <c r="A688" s="4"/>
      <c r="B688" s="1"/>
      <c r="C688" s="57"/>
      <c r="D688" s="58"/>
      <c r="E688" s="139"/>
      <c r="F688" s="162"/>
      <c r="G688" s="177" t="str">
        <f t="shared" si="41"/>
        <v/>
      </c>
      <c r="H688" s="140"/>
      <c r="I688" s="166"/>
      <c r="J688" s="141"/>
      <c r="K688" s="141"/>
      <c r="L688" s="141"/>
      <c r="M688" s="178" t="str">
        <f t="shared" si="42"/>
        <v/>
      </c>
      <c r="N688" s="178" t="str">
        <f t="shared" si="43"/>
        <v/>
      </c>
      <c r="O688" s="143"/>
      <c r="P688" s="140"/>
      <c r="Q688" s="140"/>
      <c r="R688" s="140"/>
      <c r="S688" s="142"/>
      <c r="T688" s="142"/>
      <c r="U688" s="61"/>
      <c r="V688" s="4"/>
      <c r="W688" s="4" t="str">
        <f t="shared" si="44"/>
        <v/>
      </c>
      <c r="X688" s="4"/>
    </row>
    <row r="689" spans="1:50" s="77" customFormat="1" ht="44.25" customHeight="1" x14ac:dyDescent="0.3">
      <c r="A689" s="4"/>
      <c r="B689" s="1"/>
      <c r="C689" s="57"/>
      <c r="D689" s="58"/>
      <c r="E689" s="139"/>
      <c r="F689" s="162"/>
      <c r="G689" s="177" t="str">
        <f t="shared" si="41"/>
        <v/>
      </c>
      <c r="H689" s="140"/>
      <c r="I689" s="166"/>
      <c r="J689" s="141"/>
      <c r="K689" s="141"/>
      <c r="L689" s="141"/>
      <c r="M689" s="178" t="str">
        <f t="shared" si="42"/>
        <v/>
      </c>
      <c r="N689" s="178" t="str">
        <f t="shared" si="43"/>
        <v/>
      </c>
      <c r="O689" s="143"/>
      <c r="P689" s="140"/>
      <c r="Q689" s="140"/>
      <c r="R689" s="140"/>
      <c r="S689" s="142"/>
      <c r="T689" s="142"/>
      <c r="U689" s="61"/>
      <c r="V689" s="4"/>
      <c r="W689" s="4" t="str">
        <f t="shared" si="44"/>
        <v/>
      </c>
      <c r="X689" s="4"/>
    </row>
    <row r="690" spans="1:50" s="77" customFormat="1" ht="44.25" customHeight="1" x14ac:dyDescent="0.3">
      <c r="A690" s="4"/>
      <c r="B690" s="1"/>
      <c r="C690" s="57"/>
      <c r="D690" s="58"/>
      <c r="E690" s="139"/>
      <c r="F690" s="162"/>
      <c r="G690" s="177" t="str">
        <f t="shared" si="41"/>
        <v/>
      </c>
      <c r="H690" s="140"/>
      <c r="I690" s="166"/>
      <c r="J690" s="141"/>
      <c r="K690" s="141"/>
      <c r="L690" s="141"/>
      <c r="M690" s="178" t="str">
        <f t="shared" si="42"/>
        <v/>
      </c>
      <c r="N690" s="178" t="str">
        <f t="shared" si="43"/>
        <v/>
      </c>
      <c r="O690" s="143"/>
      <c r="P690" s="140"/>
      <c r="Q690" s="140"/>
      <c r="R690" s="140"/>
      <c r="S690" s="142"/>
      <c r="T690" s="142"/>
      <c r="U690" s="61"/>
      <c r="V690" s="4"/>
      <c r="W690" s="4" t="str">
        <f t="shared" si="44"/>
        <v/>
      </c>
      <c r="X690" s="4"/>
    </row>
    <row r="691" spans="1:50" ht="44.25" customHeight="1" x14ac:dyDescent="0.3">
      <c r="A691" s="2"/>
      <c r="B691" s="1"/>
      <c r="C691" s="57"/>
      <c r="D691" s="58"/>
      <c r="E691" s="139"/>
      <c r="F691" s="162"/>
      <c r="G691" s="177" t="str">
        <f t="shared" si="41"/>
        <v/>
      </c>
      <c r="H691" s="140"/>
      <c r="I691" s="166"/>
      <c r="J691" s="141"/>
      <c r="K691" s="141"/>
      <c r="L691" s="141"/>
      <c r="M691" s="178" t="str">
        <f t="shared" si="42"/>
        <v/>
      </c>
      <c r="N691" s="178" t="str">
        <f t="shared" si="43"/>
        <v/>
      </c>
      <c r="O691" s="143"/>
      <c r="P691" s="140"/>
      <c r="Q691" s="140"/>
      <c r="R691" s="140"/>
      <c r="S691" s="142"/>
      <c r="T691" s="142"/>
      <c r="U691" s="61"/>
      <c r="V691" s="2"/>
      <c r="W691" s="4" t="str">
        <f t="shared" si="44"/>
        <v/>
      </c>
      <c r="X691" s="2"/>
      <c r="AI691" s="3"/>
      <c r="AJ691" s="3"/>
      <c r="AR691" s="155"/>
      <c r="AS691" s="155"/>
      <c r="AT691" s="155"/>
      <c r="AU691" s="155"/>
      <c r="AV691" s="155"/>
      <c r="AW691" s="155"/>
      <c r="AX691" s="155"/>
    </row>
    <row r="692" spans="1:50" ht="44.25" customHeight="1" x14ac:dyDescent="0.3">
      <c r="A692" s="2"/>
      <c r="B692" s="1"/>
      <c r="C692" s="57"/>
      <c r="D692" s="58"/>
      <c r="E692" s="139"/>
      <c r="F692" s="162"/>
      <c r="G692" s="177" t="str">
        <f t="shared" si="41"/>
        <v/>
      </c>
      <c r="H692" s="140"/>
      <c r="I692" s="166"/>
      <c r="J692" s="141"/>
      <c r="K692" s="141"/>
      <c r="L692" s="141"/>
      <c r="M692" s="178" t="str">
        <f t="shared" si="42"/>
        <v/>
      </c>
      <c r="N692" s="178" t="str">
        <f t="shared" si="43"/>
        <v/>
      </c>
      <c r="O692" s="143"/>
      <c r="P692" s="140"/>
      <c r="Q692" s="140"/>
      <c r="R692" s="140"/>
      <c r="S692" s="142"/>
      <c r="T692" s="142"/>
      <c r="U692" s="61"/>
      <c r="V692" s="2"/>
      <c r="W692" s="4" t="str">
        <f t="shared" si="44"/>
        <v/>
      </c>
      <c r="X692" s="2"/>
      <c r="AI692" s="3"/>
      <c r="AJ692" s="3"/>
    </row>
    <row r="693" spans="1:50" ht="44.25" customHeight="1" x14ac:dyDescent="0.3">
      <c r="A693" s="2"/>
      <c r="B693" s="1"/>
      <c r="C693" s="57"/>
      <c r="D693" s="58"/>
      <c r="E693" s="139"/>
      <c r="F693" s="162"/>
      <c r="G693" s="177" t="str">
        <f t="shared" si="41"/>
        <v/>
      </c>
      <c r="H693" s="140"/>
      <c r="I693" s="166"/>
      <c r="J693" s="141"/>
      <c r="K693" s="141"/>
      <c r="L693" s="141"/>
      <c r="M693" s="178" t="str">
        <f t="shared" si="42"/>
        <v/>
      </c>
      <c r="N693" s="178" t="str">
        <f t="shared" si="43"/>
        <v/>
      </c>
      <c r="O693" s="143"/>
      <c r="P693" s="140"/>
      <c r="Q693" s="140"/>
      <c r="R693" s="140"/>
      <c r="S693" s="142"/>
      <c r="T693" s="142"/>
      <c r="U693" s="61"/>
      <c r="V693" s="2"/>
      <c r="W693" s="4" t="str">
        <f t="shared" si="44"/>
        <v/>
      </c>
      <c r="X693" s="2"/>
      <c r="AI693" s="3"/>
      <c r="AJ693" s="3"/>
    </row>
    <row r="694" spans="1:50" ht="44.25" customHeight="1" x14ac:dyDescent="0.3">
      <c r="A694" s="2"/>
      <c r="B694" s="1"/>
      <c r="C694" s="57"/>
      <c r="D694" s="58"/>
      <c r="E694" s="139"/>
      <c r="F694" s="162"/>
      <c r="G694" s="177" t="str">
        <f t="shared" si="41"/>
        <v/>
      </c>
      <c r="H694" s="140"/>
      <c r="I694" s="166"/>
      <c r="J694" s="141"/>
      <c r="K694" s="141"/>
      <c r="L694" s="141"/>
      <c r="M694" s="178" t="str">
        <f t="shared" si="42"/>
        <v/>
      </c>
      <c r="N694" s="178" t="str">
        <f t="shared" si="43"/>
        <v/>
      </c>
      <c r="O694" s="143"/>
      <c r="P694" s="140"/>
      <c r="Q694" s="140"/>
      <c r="R694" s="140"/>
      <c r="S694" s="142"/>
      <c r="T694" s="142"/>
      <c r="U694" s="61"/>
      <c r="V694" s="2"/>
      <c r="W694" s="4" t="str">
        <f t="shared" si="44"/>
        <v/>
      </c>
      <c r="X694" s="2"/>
      <c r="AI694" s="3"/>
      <c r="AJ694" s="3"/>
    </row>
    <row r="695" spans="1:50" ht="44.25" customHeight="1" x14ac:dyDescent="0.3">
      <c r="A695" s="2"/>
      <c r="B695" s="1"/>
      <c r="C695" s="57"/>
      <c r="D695" s="58"/>
      <c r="E695" s="139"/>
      <c r="F695" s="162"/>
      <c r="G695" s="177" t="str">
        <f t="shared" si="41"/>
        <v/>
      </c>
      <c r="H695" s="140"/>
      <c r="I695" s="166"/>
      <c r="J695" s="141"/>
      <c r="K695" s="141"/>
      <c r="L695" s="141"/>
      <c r="M695" s="178" t="str">
        <f t="shared" si="42"/>
        <v/>
      </c>
      <c r="N695" s="178" t="str">
        <f t="shared" si="43"/>
        <v/>
      </c>
      <c r="O695" s="143"/>
      <c r="P695" s="140"/>
      <c r="Q695" s="140"/>
      <c r="R695" s="140"/>
      <c r="S695" s="142"/>
      <c r="T695" s="142"/>
      <c r="U695" s="61"/>
      <c r="V695" s="2"/>
      <c r="W695" s="4" t="str">
        <f t="shared" si="44"/>
        <v/>
      </c>
      <c r="X695" s="2"/>
      <c r="AI695" s="3"/>
      <c r="AJ695" s="3"/>
    </row>
    <row r="696" spans="1:50" ht="44.25" customHeight="1" x14ac:dyDescent="0.3">
      <c r="A696" s="2"/>
      <c r="B696" s="1"/>
      <c r="C696" s="57"/>
      <c r="D696" s="58"/>
      <c r="E696" s="139"/>
      <c r="F696" s="162"/>
      <c r="G696" s="177" t="str">
        <f t="shared" si="41"/>
        <v/>
      </c>
      <c r="H696" s="140"/>
      <c r="I696" s="166"/>
      <c r="J696" s="141"/>
      <c r="K696" s="141"/>
      <c r="L696" s="141"/>
      <c r="M696" s="178" t="str">
        <f t="shared" si="42"/>
        <v/>
      </c>
      <c r="N696" s="178" t="str">
        <f t="shared" si="43"/>
        <v/>
      </c>
      <c r="O696" s="143"/>
      <c r="P696" s="140"/>
      <c r="Q696" s="140"/>
      <c r="R696" s="140"/>
      <c r="S696" s="142"/>
      <c r="T696" s="142"/>
      <c r="U696" s="61"/>
      <c r="V696" s="2"/>
      <c r="W696" s="4" t="str">
        <f t="shared" si="44"/>
        <v/>
      </c>
      <c r="X696" s="2"/>
      <c r="AI696" s="3"/>
      <c r="AJ696" s="3"/>
    </row>
    <row r="697" spans="1:50" ht="44.25" customHeight="1" x14ac:dyDescent="0.3">
      <c r="A697" s="2"/>
      <c r="B697" s="1"/>
      <c r="C697" s="57"/>
      <c r="D697" s="58"/>
      <c r="E697" s="139"/>
      <c r="F697" s="162"/>
      <c r="G697" s="177" t="str">
        <f t="shared" si="41"/>
        <v/>
      </c>
      <c r="H697" s="140"/>
      <c r="I697" s="166"/>
      <c r="J697" s="141"/>
      <c r="K697" s="141"/>
      <c r="L697" s="141"/>
      <c r="M697" s="178" t="str">
        <f t="shared" si="42"/>
        <v/>
      </c>
      <c r="N697" s="178" t="str">
        <f t="shared" si="43"/>
        <v/>
      </c>
      <c r="O697" s="143"/>
      <c r="P697" s="140"/>
      <c r="Q697" s="140"/>
      <c r="R697" s="140"/>
      <c r="S697" s="142"/>
      <c r="T697" s="142"/>
      <c r="U697" s="61"/>
      <c r="V697" s="2"/>
      <c r="W697" s="4" t="str">
        <f t="shared" si="44"/>
        <v/>
      </c>
      <c r="X697" s="2"/>
      <c r="AI697" s="3"/>
      <c r="AJ697" s="3"/>
    </row>
    <row r="698" spans="1:50" ht="44.25" customHeight="1" x14ac:dyDescent="0.3">
      <c r="A698" s="2"/>
      <c r="B698" s="1"/>
      <c r="C698" s="57"/>
      <c r="D698" s="58"/>
      <c r="E698" s="139"/>
      <c r="F698" s="162"/>
      <c r="G698" s="177" t="str">
        <f t="shared" si="41"/>
        <v/>
      </c>
      <c r="H698" s="140"/>
      <c r="I698" s="166"/>
      <c r="J698" s="141"/>
      <c r="K698" s="141"/>
      <c r="L698" s="141"/>
      <c r="M698" s="178" t="str">
        <f t="shared" si="42"/>
        <v/>
      </c>
      <c r="N698" s="178" t="str">
        <f t="shared" si="43"/>
        <v/>
      </c>
      <c r="O698" s="143"/>
      <c r="P698" s="140"/>
      <c r="Q698" s="140"/>
      <c r="R698" s="140"/>
      <c r="S698" s="142"/>
      <c r="T698" s="142"/>
      <c r="U698" s="61"/>
      <c r="V698" s="2"/>
      <c r="W698" s="4" t="str">
        <f t="shared" si="44"/>
        <v/>
      </c>
      <c r="X698" s="2"/>
      <c r="AI698" s="3"/>
      <c r="AJ698" s="3"/>
    </row>
    <row r="699" spans="1:50" ht="44.25" customHeight="1" x14ac:dyDescent="0.3">
      <c r="A699" s="2"/>
      <c r="B699" s="1"/>
      <c r="C699" s="57"/>
      <c r="D699" s="58"/>
      <c r="E699" s="139"/>
      <c r="F699" s="162"/>
      <c r="G699" s="177" t="str">
        <f t="shared" si="41"/>
        <v/>
      </c>
      <c r="H699" s="140"/>
      <c r="I699" s="166"/>
      <c r="J699" s="141"/>
      <c r="K699" s="141"/>
      <c r="L699" s="141"/>
      <c r="M699" s="178" t="str">
        <f t="shared" si="42"/>
        <v/>
      </c>
      <c r="N699" s="178" t="str">
        <f t="shared" si="43"/>
        <v/>
      </c>
      <c r="O699" s="143"/>
      <c r="P699" s="140"/>
      <c r="Q699" s="140"/>
      <c r="R699" s="140"/>
      <c r="S699" s="142"/>
      <c r="T699" s="142"/>
      <c r="U699" s="61"/>
      <c r="V699" s="2"/>
      <c r="W699" s="4" t="str">
        <f t="shared" si="44"/>
        <v/>
      </c>
      <c r="X699" s="2"/>
      <c r="AI699" s="3"/>
      <c r="AJ699" s="3"/>
    </row>
    <row r="700" spans="1:50" ht="44.25" customHeight="1" x14ac:dyDescent="0.3">
      <c r="A700" s="2"/>
      <c r="B700" s="1"/>
      <c r="C700" s="57"/>
      <c r="D700" s="58"/>
      <c r="E700" s="139"/>
      <c r="F700" s="162"/>
      <c r="G700" s="177" t="str">
        <f t="shared" si="41"/>
        <v/>
      </c>
      <c r="H700" s="140"/>
      <c r="I700" s="166"/>
      <c r="J700" s="141"/>
      <c r="K700" s="141"/>
      <c r="L700" s="141"/>
      <c r="M700" s="178" t="str">
        <f t="shared" si="42"/>
        <v/>
      </c>
      <c r="N700" s="178" t="str">
        <f t="shared" si="43"/>
        <v/>
      </c>
      <c r="O700" s="143"/>
      <c r="P700" s="140"/>
      <c r="Q700" s="140"/>
      <c r="R700" s="140"/>
      <c r="S700" s="142"/>
      <c r="T700" s="142"/>
      <c r="U700" s="61"/>
      <c r="V700" s="2"/>
      <c r="W700" s="4" t="str">
        <f t="shared" si="44"/>
        <v/>
      </c>
      <c r="X700" s="2"/>
      <c r="AI700" s="3"/>
      <c r="AJ700" s="3"/>
    </row>
    <row r="701" spans="1:50" ht="44.25" customHeight="1" x14ac:dyDescent="0.3">
      <c r="A701" s="2"/>
      <c r="B701" s="1"/>
      <c r="C701" s="57"/>
      <c r="D701" s="58"/>
      <c r="E701" s="139"/>
      <c r="F701" s="162"/>
      <c r="G701" s="177" t="str">
        <f t="shared" si="41"/>
        <v/>
      </c>
      <c r="H701" s="140"/>
      <c r="I701" s="166"/>
      <c r="J701" s="141"/>
      <c r="K701" s="141"/>
      <c r="L701" s="141"/>
      <c r="M701" s="178" t="str">
        <f t="shared" si="42"/>
        <v/>
      </c>
      <c r="N701" s="178" t="str">
        <f t="shared" si="43"/>
        <v/>
      </c>
      <c r="O701" s="143"/>
      <c r="P701" s="140"/>
      <c r="Q701" s="140"/>
      <c r="R701" s="140"/>
      <c r="S701" s="142"/>
      <c r="T701" s="142"/>
      <c r="U701" s="61"/>
      <c r="V701" s="2"/>
      <c r="W701" s="4" t="str">
        <f t="shared" si="44"/>
        <v/>
      </c>
      <c r="X701" s="2"/>
      <c r="AI701" s="3"/>
      <c r="AJ701" s="3"/>
    </row>
    <row r="702" spans="1:50" ht="44.25" customHeight="1" x14ac:dyDescent="0.3">
      <c r="A702" s="2"/>
      <c r="B702" s="1"/>
      <c r="C702" s="57"/>
      <c r="D702" s="58"/>
      <c r="E702" s="139"/>
      <c r="F702" s="162"/>
      <c r="G702" s="177" t="str">
        <f t="shared" si="41"/>
        <v/>
      </c>
      <c r="H702" s="140"/>
      <c r="I702" s="166"/>
      <c r="J702" s="141"/>
      <c r="K702" s="141"/>
      <c r="L702" s="141"/>
      <c r="M702" s="178" t="str">
        <f t="shared" si="42"/>
        <v/>
      </c>
      <c r="N702" s="178" t="str">
        <f t="shared" si="43"/>
        <v/>
      </c>
      <c r="O702" s="143"/>
      <c r="P702" s="140"/>
      <c r="Q702" s="140"/>
      <c r="R702" s="140"/>
      <c r="S702" s="142"/>
      <c r="T702" s="142"/>
      <c r="U702" s="61"/>
      <c r="V702" s="2"/>
      <c r="W702" s="4" t="str">
        <f t="shared" si="44"/>
        <v/>
      </c>
      <c r="X702" s="2"/>
      <c r="AI702" s="3"/>
      <c r="AJ702" s="3"/>
    </row>
    <row r="703" spans="1:50" ht="44.25" customHeight="1" x14ac:dyDescent="0.3">
      <c r="A703" s="2"/>
      <c r="B703" s="1"/>
      <c r="C703" s="57"/>
      <c r="D703" s="58"/>
      <c r="E703" s="139"/>
      <c r="F703" s="162"/>
      <c r="G703" s="177" t="str">
        <f t="shared" si="41"/>
        <v/>
      </c>
      <c r="H703" s="140"/>
      <c r="I703" s="166"/>
      <c r="J703" s="141"/>
      <c r="K703" s="141"/>
      <c r="L703" s="141"/>
      <c r="M703" s="178" t="str">
        <f t="shared" si="42"/>
        <v/>
      </c>
      <c r="N703" s="178" t="str">
        <f t="shared" si="43"/>
        <v/>
      </c>
      <c r="O703" s="143"/>
      <c r="P703" s="140"/>
      <c r="Q703" s="140"/>
      <c r="R703" s="140"/>
      <c r="S703" s="142"/>
      <c r="T703" s="142"/>
      <c r="U703" s="61"/>
      <c r="V703" s="2"/>
      <c r="W703" s="4" t="str">
        <f t="shared" si="44"/>
        <v/>
      </c>
      <c r="X703" s="2"/>
      <c r="AI703" s="3"/>
      <c r="AJ703" s="3"/>
    </row>
    <row r="704" spans="1:50" ht="44.25" customHeight="1" x14ac:dyDescent="0.3">
      <c r="A704" s="2"/>
      <c r="B704" s="1"/>
      <c r="C704" s="57"/>
      <c r="D704" s="58"/>
      <c r="E704" s="139"/>
      <c r="F704" s="162"/>
      <c r="G704" s="177" t="str">
        <f t="shared" si="41"/>
        <v/>
      </c>
      <c r="H704" s="140"/>
      <c r="I704" s="166"/>
      <c r="J704" s="141"/>
      <c r="K704" s="141"/>
      <c r="L704" s="141"/>
      <c r="M704" s="178" t="str">
        <f t="shared" si="42"/>
        <v/>
      </c>
      <c r="N704" s="178" t="str">
        <f t="shared" si="43"/>
        <v/>
      </c>
      <c r="O704" s="143"/>
      <c r="P704" s="140"/>
      <c r="Q704" s="140"/>
      <c r="R704" s="140"/>
      <c r="S704" s="142"/>
      <c r="T704" s="142"/>
      <c r="U704" s="61"/>
      <c r="V704" s="2"/>
      <c r="W704" s="4" t="str">
        <f t="shared" si="44"/>
        <v/>
      </c>
      <c r="X704" s="2"/>
      <c r="AI704" s="3"/>
      <c r="AJ704" s="3"/>
    </row>
    <row r="705" spans="1:36" ht="44.25" customHeight="1" x14ac:dyDescent="0.3">
      <c r="A705" s="2"/>
      <c r="B705" s="1"/>
      <c r="C705" s="57"/>
      <c r="D705" s="58"/>
      <c r="E705" s="139"/>
      <c r="F705" s="162"/>
      <c r="G705" s="177" t="str">
        <f t="shared" si="41"/>
        <v/>
      </c>
      <c r="H705" s="140"/>
      <c r="I705" s="166"/>
      <c r="J705" s="141"/>
      <c r="K705" s="141"/>
      <c r="L705" s="141"/>
      <c r="M705" s="178" t="str">
        <f t="shared" si="42"/>
        <v/>
      </c>
      <c r="N705" s="178" t="str">
        <f t="shared" si="43"/>
        <v/>
      </c>
      <c r="O705" s="143"/>
      <c r="P705" s="140"/>
      <c r="Q705" s="140"/>
      <c r="R705" s="140"/>
      <c r="S705" s="142"/>
      <c r="T705" s="142"/>
      <c r="U705" s="61"/>
      <c r="V705" s="2"/>
      <c r="W705" s="4" t="str">
        <f t="shared" si="44"/>
        <v/>
      </c>
      <c r="X705" s="2"/>
      <c r="AI705" s="3"/>
      <c r="AJ705" s="3"/>
    </row>
    <row r="706" spans="1:36" ht="44.25" customHeight="1" x14ac:dyDescent="0.3">
      <c r="A706" s="2"/>
      <c r="B706" s="1"/>
      <c r="C706" s="57"/>
      <c r="D706" s="58"/>
      <c r="E706" s="139"/>
      <c r="F706" s="162"/>
      <c r="G706" s="177" t="str">
        <f t="shared" si="41"/>
        <v/>
      </c>
      <c r="H706" s="140"/>
      <c r="I706" s="166"/>
      <c r="J706" s="141"/>
      <c r="K706" s="141"/>
      <c r="L706" s="141"/>
      <c r="M706" s="178" t="str">
        <f t="shared" si="42"/>
        <v/>
      </c>
      <c r="N706" s="178" t="str">
        <f t="shared" si="43"/>
        <v/>
      </c>
      <c r="O706" s="143"/>
      <c r="P706" s="140"/>
      <c r="Q706" s="140"/>
      <c r="R706" s="140"/>
      <c r="S706" s="142"/>
      <c r="T706" s="142"/>
      <c r="U706" s="61"/>
      <c r="V706" s="2"/>
      <c r="W706" s="4" t="str">
        <f t="shared" si="44"/>
        <v/>
      </c>
      <c r="X706" s="2"/>
      <c r="AI706" s="3"/>
      <c r="AJ706" s="3"/>
    </row>
    <row r="707" spans="1:36" ht="44.25" customHeight="1" x14ac:dyDescent="0.3">
      <c r="A707" s="2"/>
      <c r="B707" s="1"/>
      <c r="C707" s="57"/>
      <c r="D707" s="58"/>
      <c r="E707" s="139"/>
      <c r="F707" s="162"/>
      <c r="G707" s="177" t="str">
        <f t="shared" si="41"/>
        <v/>
      </c>
      <c r="H707" s="140"/>
      <c r="I707" s="166"/>
      <c r="J707" s="141"/>
      <c r="K707" s="141"/>
      <c r="L707" s="141"/>
      <c r="M707" s="178" t="str">
        <f t="shared" si="42"/>
        <v/>
      </c>
      <c r="N707" s="178" t="str">
        <f t="shared" si="43"/>
        <v/>
      </c>
      <c r="O707" s="143"/>
      <c r="P707" s="140"/>
      <c r="Q707" s="140"/>
      <c r="R707" s="140"/>
      <c r="S707" s="142"/>
      <c r="T707" s="142"/>
      <c r="U707" s="61"/>
      <c r="V707" s="2"/>
      <c r="W707" s="4" t="str">
        <f t="shared" si="44"/>
        <v/>
      </c>
      <c r="X707" s="2"/>
      <c r="AI707" s="3"/>
      <c r="AJ707" s="3"/>
    </row>
    <row r="708" spans="1:36" ht="44.25" customHeight="1" x14ac:dyDescent="0.3">
      <c r="A708" s="2"/>
      <c r="B708" s="1"/>
      <c r="C708" s="57"/>
      <c r="D708" s="58"/>
      <c r="E708" s="139"/>
      <c r="F708" s="162"/>
      <c r="G708" s="177" t="str">
        <f t="shared" si="41"/>
        <v/>
      </c>
      <c r="H708" s="140"/>
      <c r="I708" s="166"/>
      <c r="J708" s="141"/>
      <c r="K708" s="141"/>
      <c r="L708" s="141"/>
      <c r="M708" s="178" t="str">
        <f t="shared" si="42"/>
        <v/>
      </c>
      <c r="N708" s="178" t="str">
        <f t="shared" si="43"/>
        <v/>
      </c>
      <c r="O708" s="143"/>
      <c r="P708" s="140"/>
      <c r="Q708" s="140"/>
      <c r="R708" s="140"/>
      <c r="S708" s="142"/>
      <c r="T708" s="142"/>
      <c r="U708" s="61"/>
      <c r="V708" s="2"/>
      <c r="W708" s="4" t="str">
        <f t="shared" si="44"/>
        <v/>
      </c>
      <c r="X708" s="2"/>
      <c r="AI708" s="3"/>
      <c r="AJ708" s="3"/>
    </row>
    <row r="709" spans="1:36" s="77" customFormat="1" ht="44.25" customHeight="1" x14ac:dyDescent="0.3">
      <c r="A709" s="4"/>
      <c r="B709" s="1"/>
      <c r="C709" s="57"/>
      <c r="D709" s="58"/>
      <c r="E709" s="139"/>
      <c r="F709" s="162"/>
      <c r="G709" s="177" t="str">
        <f t="shared" si="41"/>
        <v/>
      </c>
      <c r="H709" s="140"/>
      <c r="I709" s="166"/>
      <c r="J709" s="141"/>
      <c r="K709" s="141"/>
      <c r="L709" s="141"/>
      <c r="M709" s="178" t="str">
        <f t="shared" si="42"/>
        <v/>
      </c>
      <c r="N709" s="178" t="str">
        <f t="shared" si="43"/>
        <v/>
      </c>
      <c r="O709" s="143"/>
      <c r="P709" s="140"/>
      <c r="Q709" s="140"/>
      <c r="R709" s="140"/>
      <c r="S709" s="142"/>
      <c r="T709" s="142"/>
      <c r="U709" s="61"/>
      <c r="V709" s="4"/>
      <c r="W709" s="4" t="str">
        <f t="shared" si="44"/>
        <v/>
      </c>
      <c r="X709" s="4"/>
    </row>
    <row r="710" spans="1:36" ht="44.25" customHeight="1" x14ac:dyDescent="0.3">
      <c r="A710" s="2"/>
      <c r="B710" s="1"/>
      <c r="C710" s="57"/>
      <c r="D710" s="58"/>
      <c r="E710" s="139"/>
      <c r="F710" s="162"/>
      <c r="G710" s="177" t="str">
        <f t="shared" si="41"/>
        <v/>
      </c>
      <c r="H710" s="140"/>
      <c r="I710" s="166"/>
      <c r="J710" s="141"/>
      <c r="K710" s="141"/>
      <c r="L710" s="141"/>
      <c r="M710" s="178" t="str">
        <f t="shared" si="42"/>
        <v/>
      </c>
      <c r="N710" s="178" t="str">
        <f t="shared" si="43"/>
        <v/>
      </c>
      <c r="O710" s="143"/>
      <c r="P710" s="140"/>
      <c r="Q710" s="140"/>
      <c r="R710" s="140"/>
      <c r="S710" s="142"/>
      <c r="T710" s="142"/>
      <c r="U710" s="61"/>
      <c r="V710" s="2"/>
      <c r="W710" s="4" t="str">
        <f t="shared" si="44"/>
        <v/>
      </c>
      <c r="X710" s="2"/>
      <c r="AI710" s="3"/>
      <c r="AJ710" s="3"/>
    </row>
    <row r="711" spans="1:36" s="77" customFormat="1" ht="44.25" customHeight="1" x14ac:dyDescent="0.3">
      <c r="A711" s="4"/>
      <c r="B711" s="1"/>
      <c r="C711" s="57"/>
      <c r="D711" s="58"/>
      <c r="E711" s="139"/>
      <c r="F711" s="162"/>
      <c r="G711" s="177" t="str">
        <f t="shared" si="41"/>
        <v/>
      </c>
      <c r="H711" s="140"/>
      <c r="I711" s="166"/>
      <c r="J711" s="141"/>
      <c r="K711" s="141"/>
      <c r="L711" s="141"/>
      <c r="M711" s="178" t="str">
        <f t="shared" si="42"/>
        <v/>
      </c>
      <c r="N711" s="178" t="str">
        <f t="shared" si="43"/>
        <v/>
      </c>
      <c r="O711" s="143"/>
      <c r="P711" s="140"/>
      <c r="Q711" s="140"/>
      <c r="R711" s="140"/>
      <c r="S711" s="142"/>
      <c r="T711" s="142"/>
      <c r="U711" s="61"/>
      <c r="V711" s="4"/>
      <c r="W711" s="4" t="str">
        <f t="shared" si="44"/>
        <v/>
      </c>
      <c r="X711" s="4"/>
    </row>
    <row r="712" spans="1:36" ht="44.25" customHeight="1" x14ac:dyDescent="0.3">
      <c r="A712" s="2"/>
      <c r="B712" s="1"/>
      <c r="C712" s="57"/>
      <c r="D712" s="58"/>
      <c r="E712" s="139"/>
      <c r="F712" s="162"/>
      <c r="G712" s="177" t="str">
        <f t="shared" si="41"/>
        <v/>
      </c>
      <c r="H712" s="140"/>
      <c r="I712" s="166"/>
      <c r="J712" s="141"/>
      <c r="K712" s="141"/>
      <c r="L712" s="141"/>
      <c r="M712" s="178" t="str">
        <f t="shared" si="42"/>
        <v/>
      </c>
      <c r="N712" s="178" t="str">
        <f t="shared" si="43"/>
        <v/>
      </c>
      <c r="O712" s="143"/>
      <c r="P712" s="140"/>
      <c r="Q712" s="140"/>
      <c r="R712" s="140"/>
      <c r="S712" s="142"/>
      <c r="T712" s="142"/>
      <c r="U712" s="61"/>
      <c r="V712" s="2"/>
      <c r="W712" s="4" t="str">
        <f t="shared" si="44"/>
        <v/>
      </c>
      <c r="X712" s="2"/>
      <c r="AI712" s="3"/>
      <c r="AJ712" s="3"/>
    </row>
    <row r="713" spans="1:36" ht="44.25" customHeight="1" x14ac:dyDescent="0.3">
      <c r="A713" s="2"/>
      <c r="B713" s="1"/>
      <c r="C713" s="57"/>
      <c r="D713" s="58"/>
      <c r="E713" s="139"/>
      <c r="F713" s="162"/>
      <c r="G713" s="177" t="str">
        <f t="shared" si="41"/>
        <v/>
      </c>
      <c r="H713" s="140"/>
      <c r="I713" s="166"/>
      <c r="J713" s="141"/>
      <c r="K713" s="141"/>
      <c r="L713" s="141"/>
      <c r="M713" s="178" t="str">
        <f t="shared" si="42"/>
        <v/>
      </c>
      <c r="N713" s="178" t="str">
        <f t="shared" si="43"/>
        <v/>
      </c>
      <c r="O713" s="143"/>
      <c r="P713" s="140"/>
      <c r="Q713" s="140"/>
      <c r="R713" s="140"/>
      <c r="S713" s="142"/>
      <c r="T713" s="142"/>
      <c r="U713" s="61"/>
      <c r="V713" s="2"/>
      <c r="W713" s="4" t="str">
        <f t="shared" si="44"/>
        <v/>
      </c>
      <c r="X713" s="2"/>
      <c r="AI713" s="3"/>
      <c r="AJ713" s="3"/>
    </row>
    <row r="714" spans="1:36" ht="44.25" customHeight="1" x14ac:dyDescent="0.3">
      <c r="A714" s="2"/>
      <c r="B714" s="1"/>
      <c r="C714" s="57"/>
      <c r="D714" s="58"/>
      <c r="E714" s="139"/>
      <c r="F714" s="162"/>
      <c r="G714" s="177" t="str">
        <f t="shared" si="41"/>
        <v/>
      </c>
      <c r="H714" s="140"/>
      <c r="I714" s="166"/>
      <c r="J714" s="141"/>
      <c r="K714" s="141"/>
      <c r="L714" s="141"/>
      <c r="M714" s="178" t="str">
        <f t="shared" si="42"/>
        <v/>
      </c>
      <c r="N714" s="178" t="str">
        <f t="shared" si="43"/>
        <v/>
      </c>
      <c r="O714" s="143"/>
      <c r="P714" s="140"/>
      <c r="Q714" s="140"/>
      <c r="R714" s="140"/>
      <c r="S714" s="142"/>
      <c r="T714" s="142"/>
      <c r="U714" s="61"/>
      <c r="V714" s="2"/>
      <c r="W714" s="4" t="str">
        <f t="shared" si="44"/>
        <v/>
      </c>
      <c r="X714" s="2"/>
      <c r="AI714" s="3"/>
      <c r="AJ714" s="3"/>
    </row>
    <row r="715" spans="1:36" ht="44.25" customHeight="1" x14ac:dyDescent="0.3">
      <c r="A715" s="2"/>
      <c r="B715" s="1"/>
      <c r="C715" s="57"/>
      <c r="D715" s="58"/>
      <c r="E715" s="139"/>
      <c r="F715" s="162"/>
      <c r="G715" s="177" t="str">
        <f t="shared" si="41"/>
        <v/>
      </c>
      <c r="H715" s="140"/>
      <c r="I715" s="166"/>
      <c r="J715" s="141"/>
      <c r="K715" s="141"/>
      <c r="L715" s="141"/>
      <c r="M715" s="178" t="str">
        <f t="shared" si="42"/>
        <v/>
      </c>
      <c r="N715" s="178" t="str">
        <f t="shared" si="43"/>
        <v/>
      </c>
      <c r="O715" s="143"/>
      <c r="P715" s="140"/>
      <c r="Q715" s="140"/>
      <c r="R715" s="140"/>
      <c r="S715" s="142"/>
      <c r="T715" s="142"/>
      <c r="U715" s="61"/>
      <c r="V715" s="2"/>
      <c r="W715" s="4" t="str">
        <f t="shared" si="44"/>
        <v/>
      </c>
      <c r="X715" s="2"/>
      <c r="AI715" s="3"/>
      <c r="AJ715" s="3"/>
    </row>
    <row r="716" spans="1:36" s="77" customFormat="1" ht="44.25" customHeight="1" x14ac:dyDescent="0.3">
      <c r="A716" s="4"/>
      <c r="B716" s="1"/>
      <c r="C716" s="57"/>
      <c r="D716" s="58"/>
      <c r="E716" s="139"/>
      <c r="F716" s="162"/>
      <c r="G716" s="177" t="str">
        <f t="shared" si="41"/>
        <v/>
      </c>
      <c r="H716" s="140"/>
      <c r="I716" s="166"/>
      <c r="J716" s="141"/>
      <c r="K716" s="141"/>
      <c r="L716" s="141"/>
      <c r="M716" s="178" t="str">
        <f t="shared" si="42"/>
        <v/>
      </c>
      <c r="N716" s="178" t="str">
        <f t="shared" si="43"/>
        <v/>
      </c>
      <c r="O716" s="143"/>
      <c r="P716" s="140"/>
      <c r="Q716" s="140"/>
      <c r="R716" s="140"/>
      <c r="S716" s="142"/>
      <c r="T716" s="142"/>
      <c r="U716" s="61"/>
      <c r="V716" s="4"/>
      <c r="W716" s="4" t="str">
        <f t="shared" si="44"/>
        <v/>
      </c>
      <c r="X716" s="4"/>
    </row>
    <row r="717" spans="1:36" s="77" customFormat="1" ht="44.25" customHeight="1" x14ac:dyDescent="0.3">
      <c r="A717" s="4"/>
      <c r="B717" s="1"/>
      <c r="C717" s="57"/>
      <c r="D717" s="58"/>
      <c r="E717" s="139"/>
      <c r="F717" s="162"/>
      <c r="G717" s="177" t="str">
        <f t="shared" si="41"/>
        <v/>
      </c>
      <c r="H717" s="140"/>
      <c r="I717" s="166"/>
      <c r="J717" s="141"/>
      <c r="K717" s="141"/>
      <c r="L717" s="141"/>
      <c r="M717" s="178" t="str">
        <f t="shared" si="42"/>
        <v/>
      </c>
      <c r="N717" s="178" t="str">
        <f t="shared" si="43"/>
        <v/>
      </c>
      <c r="O717" s="143"/>
      <c r="P717" s="140"/>
      <c r="Q717" s="140"/>
      <c r="R717" s="140"/>
      <c r="S717" s="142"/>
      <c r="T717" s="142"/>
      <c r="U717" s="61"/>
      <c r="V717" s="4"/>
      <c r="W717" s="4" t="str">
        <f t="shared" si="44"/>
        <v/>
      </c>
      <c r="X717" s="4"/>
    </row>
    <row r="718" spans="1:36" s="77" customFormat="1" ht="44.25" customHeight="1" x14ac:dyDescent="0.3">
      <c r="A718" s="4"/>
      <c r="B718" s="1"/>
      <c r="C718" s="57"/>
      <c r="D718" s="58"/>
      <c r="E718" s="139"/>
      <c r="F718" s="162"/>
      <c r="G718" s="177" t="str">
        <f t="shared" si="41"/>
        <v/>
      </c>
      <c r="H718" s="140"/>
      <c r="I718" s="166"/>
      <c r="J718" s="141"/>
      <c r="K718" s="141"/>
      <c r="L718" s="141"/>
      <c r="M718" s="178" t="str">
        <f t="shared" si="42"/>
        <v/>
      </c>
      <c r="N718" s="178" t="str">
        <f t="shared" si="43"/>
        <v/>
      </c>
      <c r="O718" s="143"/>
      <c r="P718" s="140"/>
      <c r="Q718" s="140"/>
      <c r="R718" s="140"/>
      <c r="S718" s="142"/>
      <c r="T718" s="142"/>
      <c r="U718" s="61"/>
      <c r="V718" s="4"/>
      <c r="W718" s="4" t="str">
        <f t="shared" si="44"/>
        <v/>
      </c>
      <c r="X718" s="4"/>
    </row>
    <row r="719" spans="1:36" s="77" customFormat="1" ht="44.25" customHeight="1" x14ac:dyDescent="0.3">
      <c r="A719" s="4"/>
      <c r="B719" s="1"/>
      <c r="C719" s="57"/>
      <c r="D719" s="58"/>
      <c r="E719" s="139"/>
      <c r="F719" s="162"/>
      <c r="G719" s="177" t="str">
        <f t="shared" si="41"/>
        <v/>
      </c>
      <c r="H719" s="140"/>
      <c r="I719" s="166"/>
      <c r="J719" s="141"/>
      <c r="K719" s="141"/>
      <c r="L719" s="141"/>
      <c r="M719" s="178" t="str">
        <f t="shared" si="42"/>
        <v/>
      </c>
      <c r="N719" s="178" t="str">
        <f>IFERROR(K719/100*$W719,"")</f>
        <v/>
      </c>
      <c r="O719" s="143"/>
      <c r="P719" s="140"/>
      <c r="Q719" s="140"/>
      <c r="R719" s="140"/>
      <c r="S719" s="142"/>
      <c r="T719" s="142"/>
      <c r="U719" s="61"/>
      <c r="V719" s="4"/>
      <c r="W719" s="4" t="str">
        <f t="shared" si="44"/>
        <v/>
      </c>
      <c r="X719" s="4"/>
    </row>
    <row r="720" spans="1:36" s="156" customFormat="1" ht="15" customHeight="1" x14ac:dyDescent="0.3">
      <c r="A720" s="4"/>
      <c r="B720" s="1"/>
      <c r="C720" s="57"/>
      <c r="D720" s="58"/>
      <c r="E720" s="167"/>
      <c r="F720" s="167"/>
      <c r="G720" s="168"/>
      <c r="H720" s="168"/>
      <c r="I720" s="168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60"/>
      <c r="U720" s="61"/>
      <c r="V720" s="4"/>
      <c r="W720" s="4"/>
      <c r="X720" s="4"/>
      <c r="AI720" s="144"/>
      <c r="AJ720" s="154"/>
    </row>
    <row r="721" spans="1:36" s="156" customFormat="1" ht="15" customHeight="1" x14ac:dyDescent="0.3">
      <c r="A721" s="4"/>
      <c r="B721" s="1"/>
      <c r="C721" s="1"/>
      <c r="D721" s="58"/>
      <c r="E721" s="170" t="s">
        <v>156</v>
      </c>
      <c r="F721" s="167"/>
      <c r="G721" s="168"/>
      <c r="H721" s="168"/>
      <c r="I721" s="168"/>
      <c r="J721" s="13"/>
      <c r="K721" s="13"/>
      <c r="L721" s="13"/>
      <c r="M721" s="169"/>
      <c r="N721" s="169"/>
      <c r="O721" s="59"/>
      <c r="P721" s="59"/>
      <c r="Q721" s="59"/>
      <c r="R721" s="59"/>
      <c r="S721" s="60"/>
      <c r="T721" s="60"/>
      <c r="U721" s="1"/>
      <c r="V721" s="4"/>
      <c r="W721" s="4"/>
      <c r="X721" s="4"/>
      <c r="AI721" s="144"/>
      <c r="AJ721" s="154"/>
    </row>
    <row r="722" spans="1:36" s="2" customFormat="1" ht="20.149999999999999" hidden="1" customHeight="1" x14ac:dyDescent="0.3">
      <c r="E722" s="209" t="s">
        <v>84</v>
      </c>
      <c r="F722" s="29" t="s">
        <v>85</v>
      </c>
      <c r="G722" s="29" t="s">
        <v>86</v>
      </c>
      <c r="H722" s="29" t="s">
        <v>87</v>
      </c>
      <c r="I722" s="29" t="s">
        <v>93</v>
      </c>
      <c r="J722" s="210" t="s">
        <v>88</v>
      </c>
      <c r="K722" s="210" t="s">
        <v>89</v>
      </c>
      <c r="L722" s="210"/>
      <c r="M722" s="30"/>
      <c r="N722" s="29" t="s">
        <v>90</v>
      </c>
      <c r="O722" s="11"/>
      <c r="P722" s="11"/>
      <c r="Q722" s="11"/>
      <c r="R722" s="11"/>
      <c r="S722" s="31"/>
      <c r="T722" s="31"/>
      <c r="AI722" s="144"/>
      <c r="AJ722" s="154"/>
    </row>
    <row r="723" spans="1:36" hidden="1" x14ac:dyDescent="0.3">
      <c r="A723" s="2"/>
      <c r="B723" s="2"/>
      <c r="C723" s="2"/>
      <c r="D723" s="2"/>
      <c r="E723" s="7" t="s">
        <v>41</v>
      </c>
      <c r="F723" s="132" t="s">
        <v>41</v>
      </c>
      <c r="G723" s="132" t="s">
        <v>41</v>
      </c>
      <c r="H723" s="132" t="s">
        <v>41</v>
      </c>
      <c r="I723" s="132" t="s">
        <v>41</v>
      </c>
      <c r="J723" s="132" t="s">
        <v>41</v>
      </c>
      <c r="K723" s="211" t="s">
        <v>41</v>
      </c>
      <c r="L723" s="210"/>
      <c r="M723" s="30"/>
      <c r="N723" s="29" t="s">
        <v>91</v>
      </c>
      <c r="O723" s="11"/>
      <c r="P723" s="11"/>
      <c r="Q723" s="11"/>
      <c r="R723" s="11"/>
      <c r="S723" s="31"/>
      <c r="T723" s="31"/>
      <c r="U723" s="2"/>
      <c r="V723" s="2"/>
      <c r="X723" s="2"/>
    </row>
    <row r="724" spans="1:36" hidden="1" x14ac:dyDescent="0.3">
      <c r="A724" s="2"/>
      <c r="B724" s="2"/>
      <c r="C724" s="2"/>
      <c r="D724" s="2"/>
      <c r="E724" s="7" t="s">
        <v>42</v>
      </c>
      <c r="F724" s="132" t="s">
        <v>42</v>
      </c>
      <c r="G724" s="132" t="s">
        <v>42</v>
      </c>
      <c r="H724" s="132" t="s">
        <v>42</v>
      </c>
      <c r="I724" s="132" t="s">
        <v>42</v>
      </c>
      <c r="J724" s="132" t="s">
        <v>42</v>
      </c>
      <c r="K724" s="210"/>
      <c r="L724" s="210"/>
      <c r="M724" s="30"/>
      <c r="N724" s="157" t="s">
        <v>92</v>
      </c>
      <c r="O724" s="11"/>
      <c r="P724" s="11"/>
      <c r="Q724" s="11"/>
      <c r="R724" s="11"/>
      <c r="S724" s="31"/>
      <c r="T724" s="31"/>
      <c r="U724" s="2"/>
      <c r="V724" s="2"/>
      <c r="X724" s="2"/>
    </row>
    <row r="725" spans="1:36" hidden="1" x14ac:dyDescent="0.3">
      <c r="E725" s="7" t="s">
        <v>44</v>
      </c>
      <c r="F725" s="132" t="s">
        <v>44</v>
      </c>
      <c r="G725" s="132" t="s">
        <v>44</v>
      </c>
      <c r="H725" s="132" t="s">
        <v>44</v>
      </c>
      <c r="I725" s="132" t="s">
        <v>44</v>
      </c>
      <c r="J725" s="132" t="s">
        <v>44</v>
      </c>
      <c r="K725" s="212"/>
      <c r="L725" s="212"/>
    </row>
    <row r="726" spans="1:36" hidden="1" x14ac:dyDescent="0.3">
      <c r="E726" s="7" t="s">
        <v>46</v>
      </c>
      <c r="F726" s="132" t="s">
        <v>46</v>
      </c>
      <c r="G726" s="132" t="s">
        <v>46</v>
      </c>
      <c r="H726" s="132" t="s">
        <v>46</v>
      </c>
      <c r="I726" s="132" t="s">
        <v>46</v>
      </c>
      <c r="J726" s="132" t="s">
        <v>46</v>
      </c>
      <c r="K726" s="212"/>
      <c r="L726" s="212"/>
    </row>
    <row r="727" spans="1:36" hidden="1" x14ac:dyDescent="0.3">
      <c r="E727" s="7" t="s">
        <v>48</v>
      </c>
      <c r="F727" s="132" t="s">
        <v>48</v>
      </c>
      <c r="G727" s="132" t="s">
        <v>48</v>
      </c>
      <c r="H727" s="132" t="s">
        <v>48</v>
      </c>
      <c r="I727" s="132" t="s">
        <v>48</v>
      </c>
      <c r="J727" s="132" t="s">
        <v>48</v>
      </c>
      <c r="K727" s="212"/>
      <c r="L727" s="212"/>
    </row>
    <row r="728" spans="1:36" hidden="1" x14ac:dyDescent="0.3">
      <c r="E728" s="7" t="s">
        <v>50</v>
      </c>
      <c r="F728" s="132" t="s">
        <v>50</v>
      </c>
      <c r="G728" s="132" t="s">
        <v>50</v>
      </c>
      <c r="H728" s="132" t="s">
        <v>50</v>
      </c>
      <c r="J728" s="132" t="s">
        <v>50</v>
      </c>
      <c r="K728" s="212"/>
      <c r="L728" s="212"/>
    </row>
    <row r="729" spans="1:36" hidden="1" x14ac:dyDescent="0.3">
      <c r="E729" s="7" t="s">
        <v>51</v>
      </c>
      <c r="F729" s="132" t="s">
        <v>51</v>
      </c>
      <c r="G729" s="132" t="s">
        <v>51</v>
      </c>
      <c r="H729" s="132" t="s">
        <v>51</v>
      </c>
      <c r="J729" s="132" t="s">
        <v>51</v>
      </c>
      <c r="K729" s="212"/>
      <c r="L729" s="212"/>
    </row>
    <row r="730" spans="1:36" hidden="1" x14ac:dyDescent="0.3">
      <c r="E730" s="7" t="s">
        <v>52</v>
      </c>
      <c r="F730" s="157"/>
      <c r="G730" s="132" t="s">
        <v>52</v>
      </c>
      <c r="J730" s="212"/>
      <c r="K730" s="212"/>
      <c r="L730" s="212"/>
    </row>
    <row r="731" spans="1:36" hidden="1" x14ac:dyDescent="0.3">
      <c r="E731" s="7" t="s">
        <v>54</v>
      </c>
      <c r="F731" s="157"/>
      <c r="G731" s="132" t="s">
        <v>54</v>
      </c>
      <c r="J731" s="212"/>
      <c r="K731" s="212"/>
      <c r="L731" s="212"/>
    </row>
    <row r="732" spans="1:36" hidden="1" x14ac:dyDescent="0.3">
      <c r="E732" s="7" t="s">
        <v>56</v>
      </c>
      <c r="F732" s="157"/>
      <c r="J732" s="212"/>
      <c r="K732" s="212"/>
      <c r="L732" s="212"/>
    </row>
    <row r="733" spans="1:36" ht="11.25" hidden="1" customHeight="1" x14ac:dyDescent="0.3">
      <c r="E733" s="7" t="s">
        <v>57</v>
      </c>
      <c r="F733" s="157"/>
      <c r="J733" s="212"/>
      <c r="K733" s="212"/>
      <c r="L733" s="212"/>
    </row>
    <row r="734" spans="1:36" hidden="1" x14ac:dyDescent="0.3">
      <c r="E734" s="7" t="s">
        <v>130</v>
      </c>
    </row>
    <row r="735" spans="1:36" hidden="1" x14ac:dyDescent="0.3">
      <c r="E735" s="7" t="s">
        <v>131</v>
      </c>
      <c r="P735" s="159" t="s">
        <v>105</v>
      </c>
      <c r="Q735" s="159" t="s">
        <v>113</v>
      </c>
      <c r="R735" s="159" t="s">
        <v>105</v>
      </c>
    </row>
    <row r="736" spans="1:36" hidden="1" x14ac:dyDescent="0.3">
      <c r="E736" s="7" t="s">
        <v>132</v>
      </c>
      <c r="P736" s="159" t="s">
        <v>106</v>
      </c>
      <c r="Q736" s="159" t="s">
        <v>107</v>
      </c>
      <c r="R736" s="159" t="s">
        <v>106</v>
      </c>
    </row>
    <row r="737" spans="5:18" hidden="1" x14ac:dyDescent="0.3">
      <c r="E737" s="7" t="s">
        <v>133</v>
      </c>
      <c r="P737" s="159" t="s">
        <v>107</v>
      </c>
      <c r="Q737" s="159" t="s">
        <v>108</v>
      </c>
      <c r="R737" s="159" t="s">
        <v>113</v>
      </c>
    </row>
    <row r="738" spans="5:18" hidden="1" x14ac:dyDescent="0.3">
      <c r="P738" s="159" t="s">
        <v>108</v>
      </c>
      <c r="Q738" s="159" t="s">
        <v>114</v>
      </c>
      <c r="R738" s="159" t="s">
        <v>109</v>
      </c>
    </row>
    <row r="739" spans="5:18" hidden="1" x14ac:dyDescent="0.3">
      <c r="P739" s="159" t="s">
        <v>109</v>
      </c>
    </row>
    <row r="740" spans="5:18" hidden="1" x14ac:dyDescent="0.3">
      <c r="P740" s="159" t="s">
        <v>110</v>
      </c>
    </row>
    <row r="741" spans="5:18" hidden="1" x14ac:dyDescent="0.3">
      <c r="P741" s="159" t="s">
        <v>111</v>
      </c>
    </row>
    <row r="742" spans="5:18" hidden="1" x14ac:dyDescent="0.3">
      <c r="P742" s="159" t="s">
        <v>112</v>
      </c>
    </row>
    <row r="743" spans="5:18" hidden="1" x14ac:dyDescent="0.3"/>
  </sheetData>
  <sheetProtection algorithmName="SHA-512" hashValue="/SUU3KuegRE0Zxday82OAoSS06GR4RmnW7sme1H3VLOmgKqS2iXEAYfn5P/0lNa/4tKb99VxfCQyFTRehOsX7A==" saltValue="tdmL8BQAbcIR+neb1dEnTw==" spinCount="100000" sheet="1" sort="0" autoFilter="0"/>
  <autoFilter ref="E18:T18" xr:uid="{00000000-0001-0000-0000-000000000000}"/>
  <mergeCells count="4">
    <mergeCell ref="E17:I17"/>
    <mergeCell ref="P17:S17"/>
    <mergeCell ref="H7:S7"/>
    <mergeCell ref="E13:F13"/>
  </mergeCells>
  <phoneticPr fontId="35" type="noConversion"/>
  <dataValidations count="8">
    <dataValidation type="list" allowBlank="1" showInputMessage="1" showErrorMessage="1" sqref="E19:E719" xr:uid="{00000000-0002-0000-0000-000000000000}">
      <formula1>$E$722:$K$722</formula1>
    </dataValidation>
    <dataValidation type="list" allowBlank="1" showInputMessage="1" showErrorMessage="1" sqref="F19:F719" xr:uid="{95307EB0-BC61-43A0-9FCB-424C272FBB1C}">
      <formula1>INDIRECT(E19)</formula1>
    </dataValidation>
    <dataValidation type="list" allowBlank="1" showInputMessage="1" showErrorMessage="1" sqref="L19:L719" xr:uid="{784403F2-F6E3-484E-88DA-08CE2C32C15B}">
      <formula1>$N$723:$N$724</formula1>
    </dataValidation>
    <dataValidation type="decimal" allowBlank="1" showInputMessage="1" showErrorMessage="1" error="Tisíce neoddělujte tečkami." sqref="J19:K719" xr:uid="{8F4420DC-29C9-4CA5-B49A-1B4FEB827CD5}">
      <formula1>0</formula1>
      <formula2>999999999999</formula2>
    </dataValidation>
    <dataValidation type="whole" allowBlank="1" showInputMessage="1" showErrorMessage="1" sqref="G13:H13 E13" xr:uid="{629AA937-BC42-4DD3-ADE6-56BD5C6CE6BD}">
      <formula1>1</formula1>
      <formula2>99999999</formula2>
    </dataValidation>
    <dataValidation type="list" allowBlank="1" showInputMessage="1" showErrorMessage="1" sqref="P19:P719" xr:uid="{5809FA6A-7083-4DFC-AB46-2358B5941DE5}">
      <formula1>$P$735:$P$742</formula1>
    </dataValidation>
    <dataValidation type="list" allowBlank="1" showInputMessage="1" showErrorMessage="1" sqref="Q19:Q719" xr:uid="{BD4BBF92-2A07-43B5-A4CD-671AD3DD3179}">
      <formula1>$Q$735:$Q$738</formula1>
    </dataValidation>
    <dataValidation type="list" allowBlank="1" showInputMessage="1" showErrorMessage="1" sqref="R19:R719" xr:uid="{AF29D3D3-3467-487C-9415-EC61B392FF00}">
      <formula1>$R$735:$R$738</formula1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32" orientation="landscape" r:id="rId1"/>
  <headerFooter alignWithMargins="0">
    <oddHeader>&amp;CS2111.72</oddHeader>
    <oddFooter>&amp;LPlatí od: 15.4.2021&amp;CVerze 7_x000D_&amp;1#&amp;"Calibri"&amp;11&amp;K000000 INTERNÍ&amp;RStrana &amp;P (&amp;[celkem &amp;N)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76"/>
  <sheetViews>
    <sheetView view="pageBreakPreview" zoomScaleNormal="100" zoomScaleSheetLayoutView="100" workbookViewId="0"/>
  </sheetViews>
  <sheetFormatPr defaultColWidth="9.26953125" defaultRowHeight="13.5" x14ac:dyDescent="0.3"/>
  <cols>
    <col min="1" max="4" width="1.26953125" style="16" customWidth="1"/>
    <col min="5" max="5" width="12.7265625" style="16" customWidth="1"/>
    <col min="6" max="6" width="11.26953125" style="16" customWidth="1"/>
    <col min="7" max="7" width="11.7265625" style="16" customWidth="1"/>
    <col min="8" max="8" width="16.54296875" style="16" customWidth="1"/>
    <col min="9" max="14" width="23.1796875" style="16" customWidth="1"/>
    <col min="15" max="16" width="1.26953125" style="16" customWidth="1"/>
    <col min="17" max="17" width="1.26953125" style="14" customWidth="1"/>
    <col min="18" max="19" width="3.54296875" style="16" customWidth="1"/>
    <col min="20" max="28" width="9.26953125" style="16"/>
    <col min="29" max="29" width="50.453125" style="17" customWidth="1"/>
    <col min="30" max="30" width="9.26953125" style="28"/>
    <col min="31" max="16384" width="9.26953125" style="16"/>
  </cols>
  <sheetData>
    <row r="1" spans="1:257" ht="8.2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14"/>
      <c r="O1" s="14"/>
      <c r="P1" s="14"/>
      <c r="R1" s="14"/>
      <c r="AD1" s="18"/>
    </row>
    <row r="2" spans="1:257" s="3" customFormat="1" ht="5.15" customHeight="1" thickBot="1" x14ac:dyDescent="0.35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60"/>
      <c r="BY2" s="60"/>
      <c r="BZ2" s="60"/>
      <c r="CA2" s="60"/>
      <c r="CB2" s="60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1"/>
      <c r="DY2" s="1"/>
      <c r="DZ2" s="1"/>
      <c r="EA2" s="1"/>
    </row>
    <row r="3" spans="1:257" s="3" customFormat="1" ht="0.65" customHeight="1" x14ac:dyDescent="0.3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60"/>
      <c r="BY3" s="60"/>
      <c r="BZ3" s="60"/>
      <c r="CA3" s="60"/>
      <c r="CB3" s="60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1"/>
      <c r="DY3" s="1"/>
      <c r="DZ3" s="1"/>
      <c r="EA3" s="1"/>
    </row>
    <row r="4" spans="1:257" s="78" customFormat="1" ht="0.65" customHeight="1" x14ac:dyDescent="0.35">
      <c r="A4" s="4"/>
      <c r="B4" s="4"/>
      <c r="C4" s="1"/>
      <c r="D4" s="1"/>
      <c r="E4" s="72"/>
      <c r="F4" s="7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74"/>
      <c r="BH4" s="74"/>
      <c r="BI4" s="74"/>
      <c r="BJ4" s="74"/>
      <c r="BK4" s="75"/>
      <c r="BL4" s="1"/>
      <c r="BM4" s="76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3"/>
      <c r="DS4" s="74"/>
      <c r="DT4" s="74"/>
      <c r="DU4" s="74"/>
      <c r="DV4" s="74"/>
      <c r="DW4" s="74"/>
      <c r="DX4" s="74"/>
      <c r="DY4" s="74"/>
      <c r="DZ4" s="1"/>
      <c r="EA4" s="1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</row>
    <row r="5" spans="1:257" s="3" customFormat="1" ht="0.65" customHeight="1" x14ac:dyDescent="0.3">
      <c r="A5" s="2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6"/>
      <c r="T5" s="1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74"/>
      <c r="BV5" s="79"/>
      <c r="BW5" s="74"/>
      <c r="BX5" s="80"/>
      <c r="BY5" s="80"/>
      <c r="BZ5" s="80"/>
      <c r="CA5" s="80"/>
      <c r="CB5" s="80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81"/>
      <c r="DH5" s="81"/>
      <c r="DI5" s="81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1"/>
      <c r="EA5" s="1"/>
    </row>
    <row r="6" spans="1:257" s="83" customFormat="1" ht="0.65" customHeight="1" thickBot="1" x14ac:dyDescent="0.35">
      <c r="A6" s="2"/>
      <c r="B6" s="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16"/>
      <c r="Q6" s="16"/>
      <c r="R6" s="1"/>
      <c r="S6" s="16"/>
      <c r="T6" s="16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1:257" ht="70.150000000000006" customHeight="1" x14ac:dyDescent="0.3">
      <c r="A7" s="14"/>
      <c r="B7" s="14"/>
      <c r="C7" s="32"/>
      <c r="D7" s="33"/>
      <c r="E7" s="33"/>
      <c r="F7" s="33"/>
      <c r="G7" s="33"/>
      <c r="H7" s="224" t="s">
        <v>94</v>
      </c>
      <c r="I7" s="225"/>
      <c r="J7" s="225"/>
      <c r="K7" s="225"/>
      <c r="L7" s="226"/>
      <c r="M7" s="70" t="s">
        <v>1</v>
      </c>
      <c r="N7" s="71"/>
      <c r="O7" s="34"/>
      <c r="P7" s="14"/>
      <c r="R7" s="14"/>
      <c r="AD7" s="18"/>
    </row>
    <row r="8" spans="1:257" ht="5.25" customHeight="1" x14ac:dyDescent="0.3">
      <c r="A8" s="14"/>
      <c r="B8" s="14"/>
      <c r="C8" s="12"/>
      <c r="D8" s="12"/>
      <c r="E8" s="12"/>
      <c r="F8" s="12"/>
      <c r="G8" s="99"/>
      <c r="H8" s="100"/>
      <c r="I8" s="100"/>
      <c r="J8" s="100"/>
      <c r="K8" s="100"/>
      <c r="L8" s="100"/>
      <c r="M8" s="100"/>
      <c r="N8" s="100"/>
      <c r="O8" s="100"/>
      <c r="P8" s="14"/>
      <c r="R8" s="14"/>
      <c r="AD8" s="18"/>
    </row>
    <row r="9" spans="1:257" s="194" customFormat="1" ht="3" customHeight="1" x14ac:dyDescent="0.3">
      <c r="A9" s="192"/>
      <c r="B9" s="192"/>
      <c r="C9" s="75"/>
      <c r="D9" s="195"/>
      <c r="E9" s="196"/>
      <c r="F9" s="196"/>
      <c r="G9" s="75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7"/>
      <c r="X9" s="196"/>
      <c r="Y9" s="196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198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198"/>
      <c r="BZ9" s="198"/>
      <c r="CA9" s="75"/>
      <c r="CB9" s="198"/>
      <c r="CC9" s="198"/>
      <c r="CD9" s="198"/>
      <c r="CE9" s="198"/>
      <c r="CF9" s="198"/>
      <c r="CG9" s="198"/>
      <c r="CH9" s="75"/>
      <c r="CI9" s="198"/>
      <c r="CJ9" s="198"/>
      <c r="CK9" s="198"/>
      <c r="CL9" s="198"/>
      <c r="CM9" s="198"/>
      <c r="CN9" s="198"/>
      <c r="CO9" s="198"/>
      <c r="CP9" s="198"/>
      <c r="CQ9" s="198"/>
      <c r="CR9" s="198"/>
      <c r="CS9" s="198"/>
      <c r="CT9" s="198"/>
      <c r="CU9" s="198"/>
      <c r="CV9" s="198"/>
      <c r="CW9" s="198"/>
      <c r="CX9" s="198"/>
      <c r="CY9" s="198"/>
      <c r="CZ9" s="198"/>
      <c r="DA9" s="198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197"/>
      <c r="DY9" s="197"/>
      <c r="DZ9" s="75"/>
      <c r="EA9" s="75"/>
    </row>
    <row r="10" spans="1:257" s="194" customFormat="1" ht="16.5" customHeight="1" x14ac:dyDescent="0.3">
      <c r="A10" s="192"/>
      <c r="B10" s="192"/>
      <c r="C10" s="75"/>
      <c r="D10" s="110"/>
      <c r="E10" s="193" t="s">
        <v>115</v>
      </c>
      <c r="F10" s="193"/>
      <c r="G10" s="193"/>
      <c r="H10" s="75"/>
      <c r="I10" s="75"/>
      <c r="J10" s="75"/>
      <c r="K10" s="75"/>
      <c r="L10" s="75"/>
      <c r="M10" s="75"/>
      <c r="N10" s="75"/>
      <c r="O10" s="75"/>
      <c r="P10" s="14"/>
      <c r="Q10" s="14"/>
      <c r="R10" s="14"/>
      <c r="S10" s="14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</row>
    <row r="11" spans="1:257" ht="7.5" customHeight="1" thickBot="1" x14ac:dyDescent="0.35">
      <c r="A11" s="14"/>
      <c r="B11" s="19"/>
      <c r="C11" s="35"/>
      <c r="D11" s="36"/>
      <c r="E11" s="20"/>
      <c r="F11" s="20"/>
      <c r="G11" s="20"/>
      <c r="H11" s="20"/>
      <c r="I11" s="20"/>
      <c r="J11" s="20"/>
      <c r="K11" s="19"/>
      <c r="L11" s="19"/>
      <c r="M11" s="19"/>
      <c r="N11" s="19"/>
      <c r="O11" s="37"/>
      <c r="P11" s="14"/>
      <c r="R11" s="14"/>
      <c r="AD11" s="18"/>
    </row>
    <row r="12" spans="1:257" ht="60" customHeight="1" thickBot="1" x14ac:dyDescent="0.35">
      <c r="A12" s="14"/>
      <c r="B12" s="19"/>
      <c r="C12" s="35"/>
      <c r="D12" s="36"/>
      <c r="E12" s="62" t="s">
        <v>20</v>
      </c>
      <c r="F12" s="63"/>
      <c r="G12" s="64"/>
      <c r="H12" s="68" t="s">
        <v>95</v>
      </c>
      <c r="I12" s="179" t="s">
        <v>96</v>
      </c>
      <c r="J12" s="179" t="s">
        <v>97</v>
      </c>
      <c r="K12" s="67" t="s">
        <v>98</v>
      </c>
      <c r="L12" s="66" t="s">
        <v>99</v>
      </c>
      <c r="M12" s="69" t="s">
        <v>100</v>
      </c>
      <c r="N12" s="67" t="s">
        <v>101</v>
      </c>
      <c r="O12" s="37"/>
      <c r="P12" s="14"/>
      <c r="R12" s="14"/>
      <c r="AD12" s="18"/>
    </row>
    <row r="13" spans="1:257" s="22" customFormat="1" ht="20.149999999999999" customHeight="1" x14ac:dyDescent="0.3">
      <c r="A13" s="21"/>
      <c r="B13" s="19"/>
      <c r="C13" s="35"/>
      <c r="D13" s="36"/>
      <c r="E13" s="231" t="s">
        <v>22</v>
      </c>
      <c r="F13" s="232"/>
      <c r="G13" s="233"/>
      <c r="H13" s="171" t="s">
        <v>6</v>
      </c>
      <c r="I13" s="180">
        <f>SUMIFS('Přehled uplatňovaných výdajů'!J19:J719,'Přehled uplatňovaných výdajů'!F19:F719,"1.",'Přehled uplatňovaných výdajů'!E19:E719,"I.")</f>
        <v>0</v>
      </c>
      <c r="J13" s="180">
        <f>SUMIFS('Přehled uplatňovaných výdajů'!K19:K719,'Přehled uplatňovaných výdajů'!F19:F719,"1.",'Přehled uplatňovaných výdajů'!E19:E719,"I.")</f>
        <v>0</v>
      </c>
      <c r="K13" s="180">
        <f>SUM(I13:J13)</f>
        <v>0</v>
      </c>
      <c r="L13" s="180">
        <f>SUMIFS('Přehled uplatňovaných výdajů'!M19:M719,'Přehled uplatňovaných výdajů'!F19:F719,"1.",'Přehled uplatňovaných výdajů'!E19:E719,"I.")</f>
        <v>0</v>
      </c>
      <c r="M13" s="180">
        <f>SUMIFS('Přehled uplatňovaných výdajů'!N19:N719,'Přehled uplatňovaných výdajů'!F19:F719,"1.",'Přehled uplatňovaných výdajů'!E19:E719,"I.")</f>
        <v>0</v>
      </c>
      <c r="N13" s="181">
        <f>SUM(L13:M13)</f>
        <v>0</v>
      </c>
      <c r="O13" s="163"/>
      <c r="P13" s="21"/>
      <c r="Q13" s="21"/>
      <c r="R13" s="21"/>
      <c r="AC13" s="23"/>
      <c r="AD13" s="24"/>
    </row>
    <row r="14" spans="1:257" s="22" customFormat="1" ht="20.149999999999999" customHeight="1" x14ac:dyDescent="0.3">
      <c r="A14" s="21"/>
      <c r="B14" s="19"/>
      <c r="C14" s="35"/>
      <c r="D14" s="36"/>
      <c r="E14" s="234"/>
      <c r="F14" s="235"/>
      <c r="G14" s="236"/>
      <c r="H14" s="172" t="s">
        <v>7</v>
      </c>
      <c r="I14" s="182">
        <f>SUMIFS('Přehled uplatňovaných výdajů'!J19:J719,'Přehled uplatňovaných výdajů'!F19:F719,"2.",'Přehled uplatňovaných výdajů'!E19:E719,"I.")</f>
        <v>0</v>
      </c>
      <c r="J14" s="182">
        <f>SUMIFS('Přehled uplatňovaných výdajů'!K19:K719,'Přehled uplatňovaných výdajů'!F19:F719,"2.",'Přehled uplatňovaných výdajů'!E19:E719,"I.")</f>
        <v>0</v>
      </c>
      <c r="K14" s="182">
        <f t="shared" ref="K14:K62" si="0">SUM(I14:J14)</f>
        <v>0</v>
      </c>
      <c r="L14" s="182">
        <f>SUMIFS('Přehled uplatňovaných výdajů'!M19:M719,'Přehled uplatňovaných výdajů'!F19:F719,"2.",'Přehled uplatňovaných výdajů'!E19:E719,"I.")</f>
        <v>0</v>
      </c>
      <c r="M14" s="182">
        <f>SUMIFS('Přehled uplatňovaných výdajů'!N19:N719,'Přehled uplatňovaných výdajů'!F19:F719,"2.",'Přehled uplatňovaných výdajů'!E19:E719,"I.")</f>
        <v>0</v>
      </c>
      <c r="N14" s="183">
        <f t="shared" ref="N14:N62" si="1">SUM(L14:M14)</f>
        <v>0</v>
      </c>
      <c r="O14" s="163"/>
      <c r="P14" s="21"/>
      <c r="Q14" s="21"/>
      <c r="R14" s="21"/>
      <c r="AC14" s="17"/>
      <c r="AD14" s="18"/>
    </row>
    <row r="15" spans="1:257" s="22" customFormat="1" ht="20.149999999999999" customHeight="1" x14ac:dyDescent="0.3">
      <c r="A15" s="21"/>
      <c r="B15" s="19"/>
      <c r="C15" s="35"/>
      <c r="D15" s="36"/>
      <c r="E15" s="234"/>
      <c r="F15" s="235"/>
      <c r="G15" s="236"/>
      <c r="H15" s="172" t="s">
        <v>8</v>
      </c>
      <c r="I15" s="182">
        <f>SUMIFS('Přehled uplatňovaných výdajů'!J19:J719,'Přehled uplatňovaných výdajů'!F19:F719,"3.",'Přehled uplatňovaných výdajů'!E19:E719,"I.")</f>
        <v>0</v>
      </c>
      <c r="J15" s="182">
        <f>SUMIFS('Přehled uplatňovaných výdajů'!K19:K719,'Přehled uplatňovaných výdajů'!F19:F719,"3.",'Přehled uplatňovaných výdajů'!E19:E719,"I.")</f>
        <v>0</v>
      </c>
      <c r="K15" s="182">
        <f t="shared" si="0"/>
        <v>0</v>
      </c>
      <c r="L15" s="182">
        <f>SUMIFS('Přehled uplatňovaných výdajů'!M19:M719,'Přehled uplatňovaných výdajů'!F19:F719,"3.",'Přehled uplatňovaných výdajů'!E19:E719,"I.")</f>
        <v>0</v>
      </c>
      <c r="M15" s="182">
        <f>SUMIFS('Přehled uplatňovaných výdajů'!N19:N719,'Přehled uplatňovaných výdajů'!F19:F719,"3.",'Přehled uplatňovaných výdajů'!E19:E719,"I.")</f>
        <v>0</v>
      </c>
      <c r="N15" s="183">
        <f t="shared" si="1"/>
        <v>0</v>
      </c>
      <c r="O15" s="163"/>
      <c r="P15" s="21"/>
      <c r="Q15" s="21"/>
      <c r="R15" s="21"/>
      <c r="AC15" s="17"/>
      <c r="AD15" s="18"/>
    </row>
    <row r="16" spans="1:257" s="22" customFormat="1" ht="20.149999999999999" customHeight="1" x14ac:dyDescent="0.3">
      <c r="A16" s="21"/>
      <c r="B16" s="19"/>
      <c r="C16" s="35"/>
      <c r="D16" s="36"/>
      <c r="E16" s="234"/>
      <c r="F16" s="235"/>
      <c r="G16" s="236"/>
      <c r="H16" s="172" t="s">
        <v>9</v>
      </c>
      <c r="I16" s="182">
        <f>SUMIFS('Přehled uplatňovaných výdajů'!J19:J719,'Přehled uplatňovaných výdajů'!F19:F719,"4.",'Přehled uplatňovaných výdajů'!E19:E719,"I.")</f>
        <v>0</v>
      </c>
      <c r="J16" s="182">
        <f>SUMIFS('Přehled uplatňovaných výdajů'!K19:K719,'Přehled uplatňovaných výdajů'!F19:F719,"4.",'Přehled uplatňovaných výdajů'!E19:E719,"I.")</f>
        <v>0</v>
      </c>
      <c r="K16" s="182">
        <f t="shared" si="0"/>
        <v>0</v>
      </c>
      <c r="L16" s="182">
        <f>SUMIFS('Přehled uplatňovaných výdajů'!M19:M719,'Přehled uplatňovaných výdajů'!F19:F719,"4.",'Přehled uplatňovaných výdajů'!E19:E719,"I.")</f>
        <v>0</v>
      </c>
      <c r="M16" s="182">
        <f>SUMIFS('Přehled uplatňovaných výdajů'!N19:N719,'Přehled uplatňovaných výdajů'!F19:F719,"4.",'Přehled uplatňovaných výdajů'!E19:E719,"I.")</f>
        <v>0</v>
      </c>
      <c r="N16" s="184">
        <f t="shared" si="1"/>
        <v>0</v>
      </c>
      <c r="O16" s="37"/>
      <c r="P16" s="21"/>
      <c r="Q16" s="21"/>
      <c r="R16" s="21"/>
      <c r="AC16" s="17"/>
      <c r="AD16" s="18"/>
    </row>
    <row r="17" spans="1:30" s="22" customFormat="1" ht="20.149999999999999" customHeight="1" x14ac:dyDescent="0.3">
      <c r="A17" s="21"/>
      <c r="B17" s="19"/>
      <c r="C17" s="35"/>
      <c r="D17" s="36"/>
      <c r="E17" s="234"/>
      <c r="F17" s="235"/>
      <c r="G17" s="236"/>
      <c r="H17" s="172" t="s">
        <v>10</v>
      </c>
      <c r="I17" s="182">
        <f>SUMIFS('Přehled uplatňovaných výdajů'!J19:J719,'Přehled uplatňovaných výdajů'!F19:F719,"5.",'Přehled uplatňovaných výdajů'!E19:E719,"I.")</f>
        <v>0</v>
      </c>
      <c r="J17" s="182">
        <f>SUMIFS('Přehled uplatňovaných výdajů'!K19:K719,'Přehled uplatňovaných výdajů'!F19:F719,"5.",'Přehled uplatňovaných výdajů'!E19:E719,"I.")</f>
        <v>0</v>
      </c>
      <c r="K17" s="182">
        <f t="shared" si="0"/>
        <v>0</v>
      </c>
      <c r="L17" s="182">
        <f>SUMIFS('Přehled uplatňovaných výdajů'!M19:M719,'Přehled uplatňovaných výdajů'!F19:F719,"5.",'Přehled uplatňovaných výdajů'!E19:E719,"I.")</f>
        <v>0</v>
      </c>
      <c r="M17" s="182">
        <f>SUMIFS('Přehled uplatňovaných výdajů'!N19:N719,'Přehled uplatňovaných výdajů'!F19:F719,"5.",'Přehled uplatňovaných výdajů'!E19:E719,"I.")</f>
        <v>0</v>
      </c>
      <c r="N17" s="184">
        <f t="shared" si="1"/>
        <v>0</v>
      </c>
      <c r="O17" s="37"/>
      <c r="P17" s="21"/>
      <c r="Q17" s="21"/>
      <c r="R17" s="21"/>
      <c r="AC17" s="17"/>
      <c r="AD17" s="18"/>
    </row>
    <row r="18" spans="1:30" s="22" customFormat="1" ht="20.149999999999999" customHeight="1" x14ac:dyDescent="0.3">
      <c r="A18" s="21"/>
      <c r="B18" s="19"/>
      <c r="C18" s="35"/>
      <c r="D18" s="36"/>
      <c r="E18" s="234"/>
      <c r="F18" s="235"/>
      <c r="G18" s="236"/>
      <c r="H18" s="172" t="s">
        <v>11</v>
      </c>
      <c r="I18" s="182">
        <f>SUMIFS('Přehled uplatňovaných výdajů'!J19:J719,'Přehled uplatňovaných výdajů'!F19:F719,"6.",'Přehled uplatňovaných výdajů'!E19:E719,"I.")</f>
        <v>0</v>
      </c>
      <c r="J18" s="182">
        <f>SUMIFS('Přehled uplatňovaných výdajů'!K19:K719,'Přehled uplatňovaných výdajů'!F19:F719,"6.",'Přehled uplatňovaných výdajů'!E19:E719,"I.")</f>
        <v>0</v>
      </c>
      <c r="K18" s="182">
        <f t="shared" si="0"/>
        <v>0</v>
      </c>
      <c r="L18" s="182">
        <f>SUMIFS('Přehled uplatňovaných výdajů'!M19:M719,'Přehled uplatňovaných výdajů'!F19:F719,"6.",'Přehled uplatňovaných výdajů'!E19:E719,"I.")</f>
        <v>0</v>
      </c>
      <c r="M18" s="182">
        <f>SUMIFS('Přehled uplatňovaných výdajů'!N19:N719,'Přehled uplatňovaných výdajů'!F19:F719,"6.",'Přehled uplatňovaných výdajů'!E19:E719,"I.")</f>
        <v>0</v>
      </c>
      <c r="N18" s="184">
        <f t="shared" si="1"/>
        <v>0</v>
      </c>
      <c r="O18" s="37"/>
      <c r="P18" s="21"/>
      <c r="Q18" s="21"/>
      <c r="R18" s="21"/>
    </row>
    <row r="19" spans="1:30" s="22" customFormat="1" ht="20.149999999999999" customHeight="1" x14ac:dyDescent="0.3">
      <c r="A19" s="21"/>
      <c r="B19" s="19"/>
      <c r="C19" s="35"/>
      <c r="D19" s="36"/>
      <c r="E19" s="234"/>
      <c r="F19" s="235"/>
      <c r="G19" s="236"/>
      <c r="H19" s="172">
        <v>7</v>
      </c>
      <c r="I19" s="182">
        <f>SUMIFS('Přehled uplatňovaných výdajů'!J19:J719,'Přehled uplatňovaných výdajů'!F19:F719,"7.",'Přehled uplatňovaných výdajů'!E19:E719,"I.")</f>
        <v>0</v>
      </c>
      <c r="J19" s="182">
        <f>SUMIFS('Přehled uplatňovaných výdajů'!K19:K719,'Přehled uplatňovaných výdajů'!F19:F719,"7.",'Přehled uplatňovaných výdajů'!E19:E719,"I.")</f>
        <v>0</v>
      </c>
      <c r="K19" s="182">
        <f t="shared" si="0"/>
        <v>0</v>
      </c>
      <c r="L19" s="182">
        <f>SUMIFS('Přehled uplatňovaných výdajů'!M19:M719,'Přehled uplatňovaných výdajů'!F19:F719,"7.",'Přehled uplatňovaných výdajů'!E19:E719,"I.")</f>
        <v>0</v>
      </c>
      <c r="M19" s="182">
        <f>SUMIFS('Přehled uplatňovaných výdajů'!N19:N719,'Přehled uplatňovaných výdajů'!F19:F719,"7.",'Přehled uplatňovaných výdajů'!E19:E719,"I.")</f>
        <v>0</v>
      </c>
      <c r="N19" s="183">
        <f t="shared" si="1"/>
        <v>0</v>
      </c>
      <c r="O19" s="163"/>
      <c r="P19" s="21"/>
      <c r="Q19" s="21"/>
      <c r="R19" s="21"/>
    </row>
    <row r="20" spans="1:30" s="22" customFormat="1" ht="20.149999999999999" customHeight="1" x14ac:dyDescent="0.3">
      <c r="A20" s="21"/>
      <c r="B20" s="19"/>
      <c r="C20" s="35"/>
      <c r="D20" s="36"/>
      <c r="E20" s="234"/>
      <c r="F20" s="235"/>
      <c r="G20" s="236"/>
      <c r="H20" s="172">
        <v>8</v>
      </c>
      <c r="I20" s="182">
        <f>SUMIFS('Přehled uplatňovaných výdajů'!J19:J719,'Přehled uplatňovaných výdajů'!F19:F719,"8.",'Přehled uplatňovaných výdajů'!E19:E719,"I.")</f>
        <v>0</v>
      </c>
      <c r="J20" s="182">
        <f>SUMIFS('Přehled uplatňovaných výdajů'!K19:K719,'Přehled uplatňovaných výdajů'!F19:F719,"8.",'Přehled uplatňovaných výdajů'!E19:E719,"I.")</f>
        <v>0</v>
      </c>
      <c r="K20" s="182">
        <f t="shared" si="0"/>
        <v>0</v>
      </c>
      <c r="L20" s="182">
        <f>SUMIFS('Přehled uplatňovaných výdajů'!M19:M719,'Přehled uplatňovaných výdajů'!F19:F719,"8.",'Přehled uplatňovaných výdajů'!E19:E719,"I.")</f>
        <v>0</v>
      </c>
      <c r="M20" s="182">
        <f>SUMIFS('Přehled uplatňovaných výdajů'!N19:N719,'Přehled uplatňovaných výdajů'!F19:F719,"8.",'Přehled uplatňovaných výdajů'!E19:E719,"I.")</f>
        <v>0</v>
      </c>
      <c r="N20" s="183">
        <f t="shared" si="1"/>
        <v>0</v>
      </c>
      <c r="O20" s="163"/>
      <c r="P20" s="21"/>
      <c r="Q20" s="21"/>
      <c r="R20" s="21"/>
    </row>
    <row r="21" spans="1:30" s="22" customFormat="1" ht="20.149999999999999" customHeight="1" x14ac:dyDescent="0.3">
      <c r="A21" s="21"/>
      <c r="B21" s="19"/>
      <c r="C21" s="35"/>
      <c r="D21" s="36"/>
      <c r="E21" s="234"/>
      <c r="F21" s="235"/>
      <c r="G21" s="236"/>
      <c r="H21" s="172">
        <v>9</v>
      </c>
      <c r="I21" s="182">
        <f>SUMIFS('Přehled uplatňovaných výdajů'!J19:J719,'Přehled uplatňovaných výdajů'!F19:F719,"9.",'Přehled uplatňovaných výdajů'!E19:E719,"I.")</f>
        <v>0</v>
      </c>
      <c r="J21" s="182">
        <f>SUMIFS('Přehled uplatňovaných výdajů'!K19:K719,'Přehled uplatňovaných výdajů'!F19:F719,"9.",'Přehled uplatňovaných výdajů'!E19:E719,"I.")</f>
        <v>0</v>
      </c>
      <c r="K21" s="182">
        <f t="shared" si="0"/>
        <v>0</v>
      </c>
      <c r="L21" s="182">
        <f>SUMIFS('Přehled uplatňovaných výdajů'!M19:M719,'Přehled uplatňovaných výdajů'!F19:F719,"9.",'Přehled uplatňovaných výdajů'!E19:E719,"I.")</f>
        <v>0</v>
      </c>
      <c r="M21" s="182">
        <f>SUMIFS('Přehled uplatňovaných výdajů'!N19:N719,'Přehled uplatňovaných výdajů'!F19:F719,"9.",'Přehled uplatňovaných výdajů'!E19:E719,"I.")</f>
        <v>0</v>
      </c>
      <c r="N21" s="183">
        <f t="shared" si="1"/>
        <v>0</v>
      </c>
      <c r="O21" s="163"/>
      <c r="P21" s="21"/>
      <c r="Q21" s="21"/>
      <c r="R21" s="21"/>
    </row>
    <row r="22" spans="1:30" s="22" customFormat="1" ht="20.149999999999999" customHeight="1" x14ac:dyDescent="0.3">
      <c r="A22" s="21"/>
      <c r="B22" s="19"/>
      <c r="C22" s="35"/>
      <c r="D22" s="36"/>
      <c r="E22" s="234"/>
      <c r="F22" s="235"/>
      <c r="G22" s="236"/>
      <c r="H22" s="172">
        <v>10</v>
      </c>
      <c r="I22" s="182">
        <f>SUMIFS('Přehled uplatňovaných výdajů'!J19:J719,'Přehled uplatňovaných výdajů'!F19:F719,"10.",'Přehled uplatňovaných výdajů'!E19:E719,"I.")</f>
        <v>0</v>
      </c>
      <c r="J22" s="182">
        <f>SUMIFS('Přehled uplatňovaných výdajů'!K19:K719,'Přehled uplatňovaných výdajů'!F19:F719,"10.",'Přehled uplatňovaných výdajů'!E19:E719,"I.")</f>
        <v>0</v>
      </c>
      <c r="K22" s="182">
        <f t="shared" si="0"/>
        <v>0</v>
      </c>
      <c r="L22" s="182">
        <f>SUMIFS('Přehled uplatňovaných výdajů'!M19:M719,'Přehled uplatňovaných výdajů'!F19:F719,"10.",'Přehled uplatňovaných výdajů'!E19:E719,"I.")</f>
        <v>0</v>
      </c>
      <c r="M22" s="182">
        <f>SUMIFS('Přehled uplatňovaných výdajů'!N19:N719,'Přehled uplatňovaných výdajů'!F19:F719,"10.",'Přehled uplatňovaných výdajů'!E19:E719,"I.")</f>
        <v>0</v>
      </c>
      <c r="N22" s="184">
        <f>SUM(L22:M22)</f>
        <v>0</v>
      </c>
      <c r="O22" s="37"/>
      <c r="P22" s="21"/>
      <c r="Q22" s="21"/>
      <c r="R22" s="21"/>
    </row>
    <row r="23" spans="1:30" s="22" customFormat="1" ht="20.149999999999999" customHeight="1" x14ac:dyDescent="0.3">
      <c r="A23" s="21"/>
      <c r="B23" s="19"/>
      <c r="C23" s="35"/>
      <c r="D23" s="36"/>
      <c r="E23" s="234"/>
      <c r="F23" s="235"/>
      <c r="G23" s="236"/>
      <c r="H23" s="172">
        <v>11</v>
      </c>
      <c r="I23" s="182">
        <f>SUMIFS('Přehled uplatňovaných výdajů'!J19:J719,'Přehled uplatňovaných výdajů'!F19:F719,"11.",'Přehled uplatňovaných výdajů'!E19:E719,"I.")</f>
        <v>0</v>
      </c>
      <c r="J23" s="182">
        <f>SUMIFS('Přehled uplatňovaných výdajů'!K19:K719,'Přehled uplatňovaných výdajů'!F19:F719,"11.",'Přehled uplatňovaných výdajů'!E19:E719,"I.")</f>
        <v>0</v>
      </c>
      <c r="K23" s="182">
        <f t="shared" si="0"/>
        <v>0</v>
      </c>
      <c r="L23" s="182">
        <f>SUMIFS('Přehled uplatňovaných výdajů'!M19:M719,'Přehled uplatňovaných výdajů'!F19:F719,"11.",'Přehled uplatňovaných výdajů'!E19:E719,"I.")</f>
        <v>0</v>
      </c>
      <c r="M23" s="182">
        <f>SUMIFS('Přehled uplatňovaných výdajů'!N19:N719,'Přehled uplatňovaných výdajů'!F19:F719,"11.",'Přehled uplatňovaných výdajů'!E19:E719,"I.")</f>
        <v>0</v>
      </c>
      <c r="N23" s="183">
        <f>SUM(L23:M23)</f>
        <v>0</v>
      </c>
      <c r="O23" s="163"/>
      <c r="P23" s="21"/>
      <c r="Q23" s="21"/>
      <c r="R23" s="21"/>
    </row>
    <row r="24" spans="1:30" s="22" customFormat="1" ht="20.149999999999999" customHeight="1" x14ac:dyDescent="0.3">
      <c r="A24" s="21"/>
      <c r="B24" s="19"/>
      <c r="C24" s="35"/>
      <c r="D24" s="36"/>
      <c r="E24" s="234"/>
      <c r="F24" s="235"/>
      <c r="G24" s="236"/>
      <c r="H24" s="204" t="s">
        <v>149</v>
      </c>
      <c r="I24" s="182">
        <f>SUMIFS('Přehled uplatňovaných výdajů'!J19:J719,'Přehled uplatňovaných výdajů'!F19:F719,"12.",'Přehled uplatňovaných výdajů'!E19:E719,"I.")</f>
        <v>0</v>
      </c>
      <c r="J24" s="182">
        <f>SUMIFS('Přehled uplatňovaných výdajů'!K19:K719,'Přehled uplatňovaných výdajů'!F19:F719,"12.",'Přehled uplatňovaných výdajů'!E19:E719,"I.")</f>
        <v>0</v>
      </c>
      <c r="K24" s="182">
        <f t="shared" si="0"/>
        <v>0</v>
      </c>
      <c r="L24" s="182">
        <f>SUMIFS('Přehled uplatňovaných výdajů'!M19:M719,'Přehled uplatňovaných výdajů'!F19:F719,"12.",'Přehled uplatňovaných výdajů'!E19:E719,"I.")</f>
        <v>0</v>
      </c>
      <c r="M24" s="182">
        <f>SUMIFS('Přehled uplatňovaných výdajů'!N19:N719,'Přehled uplatňovaných výdajů'!F19:F719,"12.",'Přehled uplatňovaných výdajů'!E19:E719,"I.")</f>
        <v>0</v>
      </c>
      <c r="N24" s="184">
        <f t="shared" ref="N24:N27" si="2">SUM(L24:M24)</f>
        <v>0</v>
      </c>
      <c r="O24" s="163"/>
      <c r="P24" s="21"/>
      <c r="Q24" s="21"/>
      <c r="R24" s="21"/>
    </row>
    <row r="25" spans="1:30" s="22" customFormat="1" ht="20.149999999999999" customHeight="1" x14ac:dyDescent="0.3">
      <c r="A25" s="21"/>
      <c r="B25" s="19"/>
      <c r="C25" s="35"/>
      <c r="D25" s="36"/>
      <c r="E25" s="234"/>
      <c r="F25" s="235"/>
      <c r="G25" s="236"/>
      <c r="H25" s="204" t="s">
        <v>150</v>
      </c>
      <c r="I25" s="182">
        <f>SUMIFS('Přehled uplatňovaných výdajů'!J19:J719,'Přehled uplatňovaných výdajů'!F19:F719,"13.",'Přehled uplatňovaných výdajů'!E19:E719,"I.")</f>
        <v>0</v>
      </c>
      <c r="J25" s="182">
        <f>SUMIFS('Přehled uplatňovaných výdajů'!K19:K719,'Přehled uplatňovaných výdajů'!F19:F719,"13.",'Přehled uplatňovaných výdajů'!E19:E719,"I.")</f>
        <v>0</v>
      </c>
      <c r="K25" s="182">
        <f t="shared" si="0"/>
        <v>0</v>
      </c>
      <c r="L25" s="182">
        <f>SUMIFS('Přehled uplatňovaných výdajů'!M19:M719,'Přehled uplatňovaných výdajů'!F19:F719,"13.",'Přehled uplatňovaných výdajů'!E19:E719,"I.")</f>
        <v>0</v>
      </c>
      <c r="M25" s="182">
        <f>SUMIFS('Přehled uplatňovaných výdajů'!N19:N719,'Přehled uplatňovaných výdajů'!F19:F719,"13.",'Přehled uplatňovaných výdajů'!E19:E719,"I.")</f>
        <v>0</v>
      </c>
      <c r="N25" s="183">
        <f t="shared" si="2"/>
        <v>0</v>
      </c>
      <c r="O25" s="163"/>
      <c r="P25" s="21"/>
      <c r="Q25" s="21"/>
      <c r="R25" s="21"/>
    </row>
    <row r="26" spans="1:30" s="22" customFormat="1" ht="20.149999999999999" customHeight="1" x14ac:dyDescent="0.3">
      <c r="A26" s="21"/>
      <c r="B26" s="19"/>
      <c r="C26" s="35"/>
      <c r="D26" s="36"/>
      <c r="E26" s="234"/>
      <c r="F26" s="235"/>
      <c r="G26" s="236"/>
      <c r="H26" s="204" t="s">
        <v>151</v>
      </c>
      <c r="I26" s="182">
        <f>SUMIFS('Přehled uplatňovaných výdajů'!J19:J719,'Přehled uplatňovaných výdajů'!F19:F719,"14.",'Přehled uplatňovaných výdajů'!E19:E719,"I.")</f>
        <v>0</v>
      </c>
      <c r="J26" s="182">
        <f>SUMIFS('Přehled uplatňovaných výdajů'!K19:K719,'Přehled uplatňovaných výdajů'!F19:F719,"14.",'Přehled uplatňovaných výdajů'!E19:E719,"I.")</f>
        <v>0</v>
      </c>
      <c r="K26" s="182">
        <f t="shared" si="0"/>
        <v>0</v>
      </c>
      <c r="L26" s="182">
        <f>SUMIFS('Přehled uplatňovaných výdajů'!M19:M719,'Přehled uplatňovaných výdajů'!F19:F719,"14.",'Přehled uplatňovaných výdajů'!E19:E719,"I.")</f>
        <v>0</v>
      </c>
      <c r="M26" s="182">
        <f>SUMIFS('Přehled uplatňovaných výdajů'!N19:N719,'Přehled uplatňovaných výdajů'!F19:F719,"14.",'Přehled uplatňovaných výdajů'!E19:E719,"I.")</f>
        <v>0</v>
      </c>
      <c r="N26" s="184">
        <f t="shared" si="2"/>
        <v>0</v>
      </c>
      <c r="O26" s="163"/>
      <c r="P26" s="21"/>
      <c r="Q26" s="21"/>
      <c r="R26" s="21"/>
    </row>
    <row r="27" spans="1:30" s="22" customFormat="1" ht="20.149999999999999" customHeight="1" thickBot="1" x14ac:dyDescent="0.35">
      <c r="A27" s="21"/>
      <c r="B27" s="19"/>
      <c r="C27" s="35"/>
      <c r="D27" s="36"/>
      <c r="E27" s="237"/>
      <c r="F27" s="238"/>
      <c r="G27" s="239"/>
      <c r="H27" s="204" t="s">
        <v>152</v>
      </c>
      <c r="I27" s="203">
        <f>SUMIFS('Přehled uplatňovaných výdajů'!J19:J719,'Přehled uplatňovaných výdajů'!F19:F719,"15.",'Přehled uplatňovaných výdajů'!E19:E719,"I.")</f>
        <v>0</v>
      </c>
      <c r="J27" s="203">
        <f>SUMIFS('Přehled uplatňovaných výdajů'!K19:K719,'Přehled uplatňovaných výdajů'!F19:F719,"15.",'Přehled uplatňovaných výdajů'!E19:E719,"I.")</f>
        <v>0</v>
      </c>
      <c r="K27" s="182">
        <f t="shared" si="0"/>
        <v>0</v>
      </c>
      <c r="L27" s="203">
        <f>SUMIFS('Přehled uplatňovaných výdajů'!M19:M719,'Přehled uplatňovaných výdajů'!F19:F719,"15.",'Přehled uplatňovaných výdajů'!E19:E719,"I.")</f>
        <v>0</v>
      </c>
      <c r="M27" s="203">
        <f>SUMIFS('Přehled uplatňovaných výdajů'!N19:N719,'Přehled uplatňovaných výdajů'!F19:F719,"15.",'Přehled uplatňovaných výdajů'!E19:E719,"I.")</f>
        <v>0</v>
      </c>
      <c r="N27" s="183">
        <f t="shared" si="2"/>
        <v>0</v>
      </c>
      <c r="O27" s="163"/>
      <c r="P27" s="21"/>
      <c r="Q27" s="21"/>
      <c r="R27" s="21"/>
    </row>
    <row r="28" spans="1:30" s="22" customFormat="1" ht="20.149999999999999" customHeight="1" x14ac:dyDescent="0.3">
      <c r="A28" s="21"/>
      <c r="B28" s="19"/>
      <c r="C28" s="35"/>
      <c r="D28" s="36"/>
      <c r="E28" s="231" t="s">
        <v>23</v>
      </c>
      <c r="F28" s="232"/>
      <c r="G28" s="233"/>
      <c r="H28" s="171" t="s">
        <v>6</v>
      </c>
      <c r="I28" s="180">
        <f>SUMIFS('Přehled uplatňovaných výdajů'!J19:J719,'Přehled uplatňovaných výdajů'!F19:F719,"1.",'Přehled uplatňovaných výdajů'!E19:E719,"II.")</f>
        <v>0</v>
      </c>
      <c r="J28" s="180">
        <f>SUMIFS('Přehled uplatňovaných výdajů'!K19:K719,'Přehled uplatňovaných výdajů'!F19:F719,"1.",'Přehled uplatňovaných výdajů'!E19:E719,"II.")</f>
        <v>0</v>
      </c>
      <c r="K28" s="180">
        <f t="shared" si="0"/>
        <v>0</v>
      </c>
      <c r="L28" s="180">
        <f>SUMIFS('Přehled uplatňovaných výdajů'!M19:M719,'Přehled uplatňovaných výdajů'!F19:F719,"1.",'Přehled uplatňovaných výdajů'!E19:E719,"II.")</f>
        <v>0</v>
      </c>
      <c r="M28" s="180">
        <f>SUMIFS('Přehled uplatňovaných výdajů'!N19:N719,'Přehled uplatňovaných výdajů'!F19:F719,"1.",'Přehled uplatňovaných výdajů'!E19:E719,"II.")</f>
        <v>0</v>
      </c>
      <c r="N28" s="181">
        <f t="shared" si="1"/>
        <v>0</v>
      </c>
      <c r="O28" s="163"/>
      <c r="P28" s="21"/>
      <c r="Q28" s="21"/>
      <c r="R28" s="21"/>
      <c r="X28" s="25"/>
      <c r="AC28" s="17"/>
      <c r="AD28" s="18"/>
    </row>
    <row r="29" spans="1:30" s="22" customFormat="1" ht="20.149999999999999" customHeight="1" x14ac:dyDescent="0.3">
      <c r="A29" s="21"/>
      <c r="B29" s="19"/>
      <c r="C29" s="35"/>
      <c r="D29" s="36"/>
      <c r="E29" s="234"/>
      <c r="F29" s="235"/>
      <c r="G29" s="236"/>
      <c r="H29" s="172" t="s">
        <v>7</v>
      </c>
      <c r="I29" s="182">
        <f>SUMIFS('Přehled uplatňovaných výdajů'!J19:J719,'Přehled uplatňovaných výdajů'!F19:F719,"2.",'Přehled uplatňovaných výdajů'!E19:E719,"II.")</f>
        <v>0</v>
      </c>
      <c r="J29" s="182">
        <f>SUMIFS('Přehled uplatňovaných výdajů'!K19:K719,'Přehled uplatňovaných výdajů'!F19:F719,"2.",'Přehled uplatňovaných výdajů'!E19:E719,"II.")</f>
        <v>0</v>
      </c>
      <c r="K29" s="182">
        <f t="shared" si="0"/>
        <v>0</v>
      </c>
      <c r="L29" s="182">
        <f>SUMIFS('Přehled uplatňovaných výdajů'!M19:M719,'Přehled uplatňovaných výdajů'!F19:F719,"2.",'Přehled uplatňovaných výdajů'!E19:E719,"II.")</f>
        <v>0</v>
      </c>
      <c r="M29" s="182">
        <f>SUMIFS('Přehled uplatňovaných výdajů'!N19:N719,'Přehled uplatňovaných výdajů'!F19:F719,"2.",'Přehled uplatňovaných výdajů'!E19:E719,"II.")</f>
        <v>0</v>
      </c>
      <c r="N29" s="183">
        <f t="shared" si="1"/>
        <v>0</v>
      </c>
      <c r="O29" s="163"/>
      <c r="P29" s="21"/>
      <c r="Q29" s="21"/>
      <c r="R29" s="21"/>
      <c r="AC29" s="17"/>
      <c r="AD29" s="18"/>
    </row>
    <row r="30" spans="1:30" s="27" customFormat="1" ht="20.149999999999999" customHeight="1" x14ac:dyDescent="0.3">
      <c r="A30" s="26"/>
      <c r="C30" s="35"/>
      <c r="D30" s="36"/>
      <c r="E30" s="234"/>
      <c r="F30" s="235"/>
      <c r="G30" s="236"/>
      <c r="H30" s="172" t="s">
        <v>8</v>
      </c>
      <c r="I30" s="182">
        <f>SUMIFS('Přehled uplatňovaných výdajů'!J19:J719,'Přehled uplatňovaných výdajů'!F19:F719,"3.",'Přehled uplatňovaných výdajů'!E19:E719,"II.")</f>
        <v>0</v>
      </c>
      <c r="J30" s="182">
        <f>SUMIFS('Přehled uplatňovaných výdajů'!K19:K719,'Přehled uplatňovaných výdajů'!F19:F719,"3.",'Přehled uplatňovaných výdajů'!E19:E719,"II.")</f>
        <v>0</v>
      </c>
      <c r="K30" s="182">
        <f t="shared" si="0"/>
        <v>0</v>
      </c>
      <c r="L30" s="182">
        <f>SUMIFS('Přehled uplatňovaných výdajů'!M19:M719,'Přehled uplatňovaných výdajů'!F19:F719,"3.",'Přehled uplatňovaných výdajů'!E19:E719,"II.")</f>
        <v>0</v>
      </c>
      <c r="M30" s="182">
        <f>SUMIFS('Přehled uplatňovaných výdajů'!N19:N719,'Přehled uplatňovaných výdajů'!F19:F719,"3.",'Přehled uplatňovaných výdajů'!E19:E719,"II.")</f>
        <v>0</v>
      </c>
      <c r="N30" s="183">
        <f t="shared" si="1"/>
        <v>0</v>
      </c>
      <c r="O30" s="163"/>
      <c r="P30" s="26"/>
      <c r="Q30" s="26"/>
      <c r="R30" s="26"/>
      <c r="AC30" s="17"/>
      <c r="AD30" s="18"/>
    </row>
    <row r="31" spans="1:30" s="22" customFormat="1" ht="20.149999999999999" customHeight="1" x14ac:dyDescent="0.3">
      <c r="A31" s="21"/>
      <c r="B31" s="19"/>
      <c r="C31" s="35"/>
      <c r="D31" s="36"/>
      <c r="E31" s="234"/>
      <c r="F31" s="235"/>
      <c r="G31" s="236"/>
      <c r="H31" s="172" t="s">
        <v>9</v>
      </c>
      <c r="I31" s="182">
        <f>SUMIFS('Přehled uplatňovaných výdajů'!J19:J719,'Přehled uplatňovaných výdajů'!F19:F719,"4.",'Přehled uplatňovaných výdajů'!E19:E719,"II.")</f>
        <v>0</v>
      </c>
      <c r="J31" s="182">
        <f>SUMIFS('Přehled uplatňovaných výdajů'!K19:K719,'Přehled uplatňovaných výdajů'!F19:F719,"4.",'Přehled uplatňovaných výdajů'!E19:E719,"II.")</f>
        <v>0</v>
      </c>
      <c r="K31" s="182">
        <f t="shared" si="0"/>
        <v>0</v>
      </c>
      <c r="L31" s="182">
        <f>SUMIFS('Přehled uplatňovaných výdajů'!M19:M719,'Přehled uplatňovaných výdajů'!F19:F719,"4.",'Přehled uplatňovaných výdajů'!E19:E719,"II.")</f>
        <v>0</v>
      </c>
      <c r="M31" s="182">
        <f>SUMIFS('Přehled uplatňovaných výdajů'!N19:N719,'Přehled uplatňovaných výdajů'!F19:F719,"4.",'Přehled uplatňovaných výdajů'!E19:E719,"II.")</f>
        <v>0</v>
      </c>
      <c r="N31" s="184">
        <f t="shared" si="1"/>
        <v>0</v>
      </c>
      <c r="O31" s="37"/>
      <c r="P31" s="21"/>
      <c r="Q31" s="21"/>
      <c r="R31" s="21"/>
      <c r="AC31" s="17"/>
      <c r="AD31" s="18"/>
    </row>
    <row r="32" spans="1:30" s="22" customFormat="1" ht="20.149999999999999" customHeight="1" x14ac:dyDescent="0.3">
      <c r="A32" s="21"/>
      <c r="B32" s="19"/>
      <c r="C32" s="35"/>
      <c r="D32" s="36"/>
      <c r="E32" s="234"/>
      <c r="F32" s="235"/>
      <c r="G32" s="236"/>
      <c r="H32" s="172" t="s">
        <v>10</v>
      </c>
      <c r="I32" s="182">
        <f>SUMIFS('Přehled uplatňovaných výdajů'!J19:J719,'Přehled uplatňovaných výdajů'!F19:F719,"5.",'Přehled uplatňovaných výdajů'!E19:E719,"II.")</f>
        <v>0</v>
      </c>
      <c r="J32" s="182">
        <f>SUMIFS('Přehled uplatňovaných výdajů'!K19:K719,'Přehled uplatňovaných výdajů'!F19:F719,"5.",'Přehled uplatňovaných výdajů'!E19:E719,"II.")</f>
        <v>0</v>
      </c>
      <c r="K32" s="182">
        <f t="shared" si="0"/>
        <v>0</v>
      </c>
      <c r="L32" s="182">
        <f>SUMIFS('Přehled uplatňovaných výdajů'!M19:M719,'Přehled uplatňovaných výdajů'!F19:F719,"5.",'Přehled uplatňovaných výdajů'!E19:E719,"II.")</f>
        <v>0</v>
      </c>
      <c r="M32" s="182">
        <f>SUMIFS('Přehled uplatňovaných výdajů'!N19:N719,'Přehled uplatňovaných výdajů'!F19:F719,"5.",'Přehled uplatňovaných výdajů'!E19:E719,"II.")</f>
        <v>0</v>
      </c>
      <c r="N32" s="183">
        <f t="shared" si="1"/>
        <v>0</v>
      </c>
      <c r="O32" s="163"/>
      <c r="P32" s="21"/>
      <c r="Q32" s="21"/>
      <c r="R32" s="21"/>
      <c r="AC32" s="17"/>
      <c r="AD32" s="18"/>
    </row>
    <row r="33" spans="1:30" s="22" customFormat="1" ht="20.149999999999999" customHeight="1" x14ac:dyDescent="0.3">
      <c r="A33" s="21"/>
      <c r="B33" s="19"/>
      <c r="C33" s="35"/>
      <c r="D33" s="36"/>
      <c r="E33" s="234"/>
      <c r="F33" s="235"/>
      <c r="G33" s="235"/>
      <c r="H33" s="172" t="s">
        <v>11</v>
      </c>
      <c r="I33" s="182">
        <f>SUMIFS('Přehled uplatňovaných výdajů'!J19:J719,'Přehled uplatňovaných výdajů'!F19:F719,"6.",'Přehled uplatňovaných výdajů'!E19:E719,"II.")</f>
        <v>0</v>
      </c>
      <c r="J33" s="182">
        <f>SUMIFS('Přehled uplatňovaných výdajů'!K19:K719,'Přehled uplatňovaných výdajů'!F19:F719,"6.",'Přehled uplatňovaných výdajů'!E19:E719,"II.")</f>
        <v>0</v>
      </c>
      <c r="K33" s="182">
        <f t="shared" si="0"/>
        <v>0</v>
      </c>
      <c r="L33" s="182">
        <f>SUMIFS('Přehled uplatňovaných výdajů'!M19:M719,'Přehled uplatňovaných výdajů'!F19:F719,"6.",'Přehled uplatňovaných výdajů'!E19:E719,"II.")</f>
        <v>0</v>
      </c>
      <c r="M33" s="182">
        <f>SUMIFS('Přehled uplatňovaných výdajů'!N19:N719,'Přehled uplatňovaných výdajů'!F19:F719,"6.",'Přehled uplatňovaných výdajů'!E19:E719,"II.")</f>
        <v>0</v>
      </c>
      <c r="N33" s="184">
        <f t="shared" si="1"/>
        <v>0</v>
      </c>
      <c r="O33" s="37"/>
      <c r="P33" s="21"/>
      <c r="Q33" s="21"/>
      <c r="R33" s="21"/>
      <c r="AC33" s="17"/>
      <c r="AD33" s="18"/>
    </row>
    <row r="34" spans="1:30" s="22" customFormat="1" ht="20.149999999999999" customHeight="1" thickBot="1" x14ac:dyDescent="0.35">
      <c r="A34" s="21"/>
      <c r="B34" s="19"/>
      <c r="C34" s="35"/>
      <c r="D34" s="36"/>
      <c r="E34" s="237"/>
      <c r="F34" s="238"/>
      <c r="G34" s="239"/>
      <c r="H34" s="202" t="s">
        <v>153</v>
      </c>
      <c r="I34" s="203">
        <f>SUMIFS('Přehled uplatňovaných výdajů'!J19:J719,'Přehled uplatňovaných výdajů'!F19:F719,"7.",'Přehled uplatňovaných výdajů'!E19:E719,"II.")</f>
        <v>0</v>
      </c>
      <c r="J34" s="203">
        <f>SUMIFS('Přehled uplatňovaných výdajů'!K19:K719,'Přehled uplatňovaných výdajů'!F19:F719,"7.",'Přehled uplatňovaných výdajů'!E19:E719,"II.")</f>
        <v>0</v>
      </c>
      <c r="K34" s="182">
        <f t="shared" si="0"/>
        <v>0</v>
      </c>
      <c r="L34" s="203">
        <f>SUMIFS('Přehled uplatňovaných výdajů'!M19:M719,'Přehled uplatňovaných výdajů'!F19:F719,"7.",'Přehled uplatňovaných výdajů'!E19:E719,"II.")</f>
        <v>0</v>
      </c>
      <c r="M34" s="203">
        <f>SUMIFS('Přehled uplatňovaných výdajů'!N19:N719,'Přehled uplatňovaných výdajů'!F19:F719,"7.",'Přehled uplatňovaných výdajů'!E19:E719,"II.")</f>
        <v>0</v>
      </c>
      <c r="N34" s="183">
        <f t="shared" si="1"/>
        <v>0</v>
      </c>
      <c r="O34" s="163"/>
      <c r="P34" s="21"/>
      <c r="Q34" s="21"/>
      <c r="R34" s="21"/>
      <c r="AC34" s="17"/>
      <c r="AD34" s="18"/>
    </row>
    <row r="35" spans="1:30" s="22" customFormat="1" ht="20.149999999999999" customHeight="1" x14ac:dyDescent="0.3">
      <c r="A35" s="21"/>
      <c r="B35" s="19"/>
      <c r="C35" s="35"/>
      <c r="D35" s="36"/>
      <c r="E35" s="231" t="s">
        <v>24</v>
      </c>
      <c r="F35" s="232"/>
      <c r="G35" s="233"/>
      <c r="H35" s="171" t="s">
        <v>6</v>
      </c>
      <c r="I35" s="180">
        <f>SUMIFS('Přehled uplatňovaných výdajů'!J19:J719,'Přehled uplatňovaných výdajů'!F19:F719,"1.",'Přehled uplatňovaných výdajů'!E19:E719,"III.")</f>
        <v>0</v>
      </c>
      <c r="J35" s="180">
        <f>SUMIFS('Přehled uplatňovaných výdajů'!K19:K719,'Přehled uplatňovaných výdajů'!F19:F719,"1.",'Přehled uplatňovaných výdajů'!E19:E719,"III.")</f>
        <v>0</v>
      </c>
      <c r="K35" s="180">
        <f t="shared" si="0"/>
        <v>0</v>
      </c>
      <c r="L35" s="180">
        <f>SUMIFS('Přehled uplatňovaných výdajů'!M19:M719,'Přehled uplatňovaných výdajů'!F19:F719,"1.",'Přehled uplatňovaných výdajů'!E19:E719,"III.")</f>
        <v>0</v>
      </c>
      <c r="M35" s="180">
        <f>SUMIFS('Přehled uplatňovaných výdajů'!N19:N719,'Přehled uplatňovaných výdajů'!F19:F719,"1.",'Přehled uplatňovaných výdajů'!E19:E719,"III.")</f>
        <v>0</v>
      </c>
      <c r="N35" s="186">
        <f t="shared" si="1"/>
        <v>0</v>
      </c>
      <c r="O35" s="37"/>
      <c r="P35" s="21"/>
      <c r="Q35" s="21"/>
      <c r="R35" s="21"/>
      <c r="AC35" s="23"/>
      <c r="AD35" s="24"/>
    </row>
    <row r="36" spans="1:30" s="22" customFormat="1" ht="20.149999999999999" customHeight="1" x14ac:dyDescent="0.3">
      <c r="A36" s="21"/>
      <c r="B36" s="19"/>
      <c r="C36" s="35"/>
      <c r="D36" s="36"/>
      <c r="E36" s="234"/>
      <c r="F36" s="235"/>
      <c r="G36" s="236"/>
      <c r="H36" s="172" t="s">
        <v>7</v>
      </c>
      <c r="I36" s="182">
        <f>SUMIFS('Přehled uplatňovaných výdajů'!J19:J719,'Přehled uplatňovaných výdajů'!F19:F719,"2.",'Přehled uplatňovaných výdajů'!E19:E719,"III.")</f>
        <v>0</v>
      </c>
      <c r="J36" s="182">
        <f>SUMIFS('Přehled uplatňovaných výdajů'!K19:K719,'Přehled uplatňovaných výdajů'!F19:F719,"2.",'Přehled uplatňovaných výdajů'!E19:E719,"III.")</f>
        <v>0</v>
      </c>
      <c r="K36" s="182">
        <f t="shared" si="0"/>
        <v>0</v>
      </c>
      <c r="L36" s="182">
        <f>SUMIFS('Přehled uplatňovaných výdajů'!M19:M719,'Přehled uplatňovaných výdajů'!F19:F719,"2.",'Přehled uplatňovaných výdajů'!E19:E719,"III.")</f>
        <v>0</v>
      </c>
      <c r="M36" s="182">
        <f>SUMIFS('Přehled uplatňovaných výdajů'!N19:N719,'Přehled uplatňovaných výdajů'!F19:F719,"2.",'Přehled uplatňovaných výdajů'!E19:E719,"III.")</f>
        <v>0</v>
      </c>
      <c r="N36" s="184">
        <f t="shared" si="1"/>
        <v>0</v>
      </c>
      <c r="O36" s="37"/>
      <c r="P36" s="21"/>
      <c r="Q36" s="21"/>
      <c r="R36" s="21"/>
      <c r="AC36" s="23"/>
      <c r="AD36" s="24"/>
    </row>
    <row r="37" spans="1:30" s="22" customFormat="1" ht="20.149999999999999" customHeight="1" x14ac:dyDescent="0.3">
      <c r="A37" s="21"/>
      <c r="B37" s="19"/>
      <c r="C37" s="35"/>
      <c r="D37" s="36"/>
      <c r="E37" s="234"/>
      <c r="F37" s="235"/>
      <c r="G37" s="236"/>
      <c r="H37" s="172" t="s">
        <v>8</v>
      </c>
      <c r="I37" s="182">
        <f>SUMIFS('Přehled uplatňovaných výdajů'!J19:J719,'Přehled uplatňovaných výdajů'!F19:F719,"3.",'Přehled uplatňovaných výdajů'!E19:E719,"III.")</f>
        <v>0</v>
      </c>
      <c r="J37" s="182">
        <f>SUMIFS('Přehled uplatňovaných výdajů'!K19:K719,'Přehled uplatňovaných výdajů'!F19:F719,"3.",'Přehled uplatňovaných výdajů'!E19:E719,"III.")</f>
        <v>0</v>
      </c>
      <c r="K37" s="182">
        <f t="shared" si="0"/>
        <v>0</v>
      </c>
      <c r="L37" s="182">
        <f>SUMIFS('Přehled uplatňovaných výdajů'!M19:M719,'Přehled uplatňovaných výdajů'!F19:F719,"3.",'Přehled uplatňovaných výdajů'!E19:E719,"III.")</f>
        <v>0</v>
      </c>
      <c r="M37" s="182">
        <f>SUMIFS('Přehled uplatňovaných výdajů'!N19:N719,'Přehled uplatňovaných výdajů'!F19:F719,"3.",'Přehled uplatňovaných výdajů'!E19:E719,"III.")</f>
        <v>0</v>
      </c>
      <c r="N37" s="184">
        <f t="shared" si="1"/>
        <v>0</v>
      </c>
      <c r="O37" s="37"/>
      <c r="P37" s="21"/>
      <c r="Q37" s="21"/>
      <c r="R37" s="21"/>
      <c r="AC37" s="23"/>
      <c r="AD37" s="24"/>
    </row>
    <row r="38" spans="1:30" s="22" customFormat="1" ht="20.149999999999999" customHeight="1" x14ac:dyDescent="0.3">
      <c r="A38" s="21"/>
      <c r="B38" s="19"/>
      <c r="C38" s="35"/>
      <c r="D38" s="36"/>
      <c r="E38" s="234"/>
      <c r="F38" s="235"/>
      <c r="G38" s="236"/>
      <c r="H38" s="172" t="s">
        <v>9</v>
      </c>
      <c r="I38" s="182">
        <f>SUMIFS('Přehled uplatňovaných výdajů'!J19:J719,'Přehled uplatňovaných výdajů'!F19:F719,"4.",'Přehled uplatňovaných výdajů'!E19:E719,"III.")</f>
        <v>0</v>
      </c>
      <c r="J38" s="182">
        <f>SUMIFS('Přehled uplatňovaných výdajů'!K19:K719,'Přehled uplatňovaných výdajů'!F19:F719,"4.",'Přehled uplatňovaných výdajů'!E19:E719,"III.")</f>
        <v>0</v>
      </c>
      <c r="K38" s="182">
        <f t="shared" si="0"/>
        <v>0</v>
      </c>
      <c r="L38" s="182">
        <f>SUMIFS('Přehled uplatňovaných výdajů'!M19:M719,'Přehled uplatňovaných výdajů'!F19:F719,"4.",'Přehled uplatňovaných výdajů'!E19:E719,"III.")</f>
        <v>0</v>
      </c>
      <c r="M38" s="182">
        <f>SUMIFS('Přehled uplatňovaných výdajů'!N19:N719,'Přehled uplatňovaných výdajů'!F19:F719,"4.",'Přehled uplatňovaných výdajů'!E19:E719,"III.")</f>
        <v>0</v>
      </c>
      <c r="N38" s="183">
        <f t="shared" si="1"/>
        <v>0</v>
      </c>
      <c r="O38" s="163"/>
      <c r="P38" s="21"/>
      <c r="Q38" s="21"/>
      <c r="R38" s="21"/>
      <c r="AC38" s="23"/>
      <c r="AD38" s="24"/>
    </row>
    <row r="39" spans="1:30" s="22" customFormat="1" ht="20.149999999999999" customHeight="1" x14ac:dyDescent="0.3">
      <c r="A39" s="21"/>
      <c r="B39" s="19"/>
      <c r="C39" s="35"/>
      <c r="D39" s="36"/>
      <c r="E39" s="234"/>
      <c r="F39" s="235"/>
      <c r="G39" s="236"/>
      <c r="H39" s="172" t="s">
        <v>10</v>
      </c>
      <c r="I39" s="182">
        <f>SUMIFS('Přehled uplatňovaných výdajů'!J19:J719,'Přehled uplatňovaných výdajů'!F19:F719,"5.",'Přehled uplatňovaných výdajů'!E19:E719,"III.")</f>
        <v>0</v>
      </c>
      <c r="J39" s="182">
        <f>SUMIFS('Přehled uplatňovaných výdajů'!K19:K719,'Přehled uplatňovaných výdajů'!F19:F719,"5.",'Přehled uplatňovaných výdajů'!E19:E719,"III.")</f>
        <v>0</v>
      </c>
      <c r="K39" s="182">
        <f t="shared" si="0"/>
        <v>0</v>
      </c>
      <c r="L39" s="182">
        <f>SUMIFS('Přehled uplatňovaných výdajů'!M19:M719,'Přehled uplatňovaných výdajů'!F19:F719,"5.",'Přehled uplatňovaných výdajů'!E19:E719,"III.")</f>
        <v>0</v>
      </c>
      <c r="M39" s="182">
        <f>SUMIFS('Přehled uplatňovaných výdajů'!N19:N719,'Přehled uplatňovaných výdajů'!F19:F719,"5.",'Přehled uplatňovaných výdajů'!E19:E719,"III.")</f>
        <v>0</v>
      </c>
      <c r="N39" s="183">
        <f t="shared" si="1"/>
        <v>0</v>
      </c>
      <c r="O39" s="163"/>
      <c r="P39" s="21"/>
      <c r="Q39" s="21"/>
      <c r="R39" s="21"/>
      <c r="AC39" s="23"/>
      <c r="AD39" s="24"/>
    </row>
    <row r="40" spans="1:30" s="22" customFormat="1" ht="20.149999999999999" customHeight="1" x14ac:dyDescent="0.3">
      <c r="A40" s="21"/>
      <c r="B40" s="19"/>
      <c r="C40" s="35"/>
      <c r="D40" s="36"/>
      <c r="E40" s="234"/>
      <c r="F40" s="235"/>
      <c r="G40" s="235"/>
      <c r="H40" s="172" t="s">
        <v>11</v>
      </c>
      <c r="I40" s="182">
        <f>SUMIFS('Přehled uplatňovaných výdajů'!J19:J719,'Přehled uplatňovaných výdajů'!F19:F719,"6.",'Přehled uplatňovaných výdajů'!E19:E719,"III.")</f>
        <v>0</v>
      </c>
      <c r="J40" s="182">
        <f>SUMIFS('Přehled uplatňovaných výdajů'!K19:K719,'Přehled uplatňovaných výdajů'!F19:F719,"6.",'Přehled uplatňovaných výdajů'!E19:E719,"III.")</f>
        <v>0</v>
      </c>
      <c r="K40" s="182">
        <f t="shared" si="0"/>
        <v>0</v>
      </c>
      <c r="L40" s="182">
        <f>SUMIFS('Přehled uplatňovaných výdajů'!M19:M719,'Přehled uplatňovaných výdajů'!F19:F719,"6.",'Přehled uplatňovaných výdajů'!E19:E719,"III.")</f>
        <v>0</v>
      </c>
      <c r="M40" s="182">
        <f>SUMIFS('Přehled uplatňovaných výdajů'!N19:N719,'Přehled uplatňovaných výdajů'!F19:F719,"6.",'Přehled uplatňovaných výdajů'!E19:E719,"III.")</f>
        <v>0</v>
      </c>
      <c r="N40" s="184">
        <f t="shared" si="1"/>
        <v>0</v>
      </c>
      <c r="O40" s="37"/>
      <c r="P40" s="21"/>
      <c r="Q40" s="21"/>
      <c r="R40" s="21"/>
      <c r="AC40" s="23"/>
      <c r="AD40" s="24"/>
    </row>
    <row r="41" spans="1:30" s="22" customFormat="1" ht="20.149999999999999" customHeight="1" x14ac:dyDescent="0.3">
      <c r="A41" s="21"/>
      <c r="B41" s="19"/>
      <c r="C41" s="35"/>
      <c r="D41" s="36"/>
      <c r="E41" s="234"/>
      <c r="F41" s="235"/>
      <c r="G41" s="235"/>
      <c r="H41" s="172" t="s">
        <v>153</v>
      </c>
      <c r="I41" s="182">
        <f>SUMIFS('Přehled uplatňovaných výdajů'!J19:J719,'Přehled uplatňovaných výdajů'!F19:F719,"7.",'Přehled uplatňovaných výdajů'!E19:E719,"III.")</f>
        <v>0</v>
      </c>
      <c r="J41" s="182">
        <f>SUMIFS('Přehled uplatňovaných výdajů'!K19:K719,'Přehled uplatňovaných výdajů'!F19:F719,"7.",'Přehled uplatňovaných výdajů'!E19:E719,"III.")</f>
        <v>0</v>
      </c>
      <c r="K41" s="182">
        <f t="shared" si="0"/>
        <v>0</v>
      </c>
      <c r="L41" s="182">
        <f>SUMIFS('Přehled uplatňovaných výdajů'!M19:M719,'Přehled uplatňovaných výdajů'!F19:F719,"7.",'Přehled uplatňovaných výdajů'!E19:E719,"III.")</f>
        <v>0</v>
      </c>
      <c r="M41" s="182">
        <f>SUMIFS('Přehled uplatňovaných výdajů'!N19:N719,'Přehled uplatňovaných výdajů'!F19:F719,"7.",'Přehled uplatňovaných výdajů'!E19:E719,"III.")</f>
        <v>0</v>
      </c>
      <c r="N41" s="183">
        <f t="shared" si="1"/>
        <v>0</v>
      </c>
      <c r="O41" s="163"/>
      <c r="P41" s="21"/>
      <c r="Q41" s="21"/>
      <c r="R41" s="21"/>
      <c r="AC41" s="23"/>
      <c r="AD41" s="24"/>
    </row>
    <row r="42" spans="1:30" s="22" customFormat="1" ht="20.149999999999999" customHeight="1" x14ac:dyDescent="0.3">
      <c r="A42" s="21"/>
      <c r="B42" s="19"/>
      <c r="C42" s="35"/>
      <c r="D42" s="36"/>
      <c r="E42" s="234"/>
      <c r="F42" s="235"/>
      <c r="G42" s="235"/>
      <c r="H42" s="172" t="s">
        <v>154</v>
      </c>
      <c r="I42" s="182">
        <f>SUMIFS('Přehled uplatňovaných výdajů'!J19:J719,'Přehled uplatňovaných výdajů'!F19:F719,"8.",'Přehled uplatňovaných výdajů'!E19:E719,"III.")</f>
        <v>0</v>
      </c>
      <c r="J42" s="182">
        <f>SUMIFS('Přehled uplatňovaných výdajů'!K19:K719,'Přehled uplatňovaných výdajů'!F19:F719,"8.",'Přehled uplatňovaných výdajů'!E19:E719,"III.")</f>
        <v>0</v>
      </c>
      <c r="K42" s="182">
        <f t="shared" si="0"/>
        <v>0</v>
      </c>
      <c r="L42" s="182">
        <f>SUMIFS('Přehled uplatňovaných výdajů'!M19:M719,'Přehled uplatňovaných výdajů'!F19:F719,"8.",'Přehled uplatňovaných výdajů'!E19:E719,"III.")</f>
        <v>0</v>
      </c>
      <c r="M42" s="182">
        <f>SUMIFS('Přehled uplatňovaných výdajů'!N19:N719,'Přehled uplatňovaných výdajů'!F19:F719,"8.",'Přehled uplatňovaných výdajů'!E19:E719,"III.")</f>
        <v>0</v>
      </c>
      <c r="N42" s="184">
        <f t="shared" si="1"/>
        <v>0</v>
      </c>
      <c r="O42" s="163"/>
      <c r="P42" s="21"/>
      <c r="Q42" s="21"/>
      <c r="R42" s="21"/>
      <c r="AC42" s="23"/>
      <c r="AD42" s="24"/>
    </row>
    <row r="43" spans="1:30" s="22" customFormat="1" ht="20.149999999999999" customHeight="1" thickBot="1" x14ac:dyDescent="0.35">
      <c r="A43" s="21"/>
      <c r="B43" s="19"/>
      <c r="C43" s="35"/>
      <c r="D43" s="36"/>
      <c r="E43" s="237"/>
      <c r="F43" s="238"/>
      <c r="G43" s="238"/>
      <c r="H43" s="173" t="s">
        <v>155</v>
      </c>
      <c r="I43" s="185">
        <f>SUMIFS('Přehled uplatňovaných výdajů'!J19:J719,'Přehled uplatňovaných výdajů'!F19:F719,"9.",'Přehled uplatňovaných výdajů'!E19:E719,"III.")</f>
        <v>0</v>
      </c>
      <c r="J43" s="185">
        <f>SUMIFS('Přehled uplatňovaných výdajů'!K19:K719,'Přehled uplatňovaných výdajů'!F19:F719,"9.",'Přehled uplatňovaných výdajů'!E19:E719,"III.")</f>
        <v>0</v>
      </c>
      <c r="K43" s="185">
        <f t="shared" si="0"/>
        <v>0</v>
      </c>
      <c r="L43" s="185">
        <f>SUMIFS('Přehled uplatňovaných výdajů'!M19:M719,'Přehled uplatňovaných výdajů'!F19:F719,"9.",'Přehled uplatňovaných výdajů'!E19:E719,"III.")</f>
        <v>0</v>
      </c>
      <c r="M43" s="185">
        <f>SUMIFS('Přehled uplatňovaných výdajů'!N19:N719,'Přehled uplatňovaných výdajů'!F19:F719,"9.",'Přehled uplatňovaných výdajů'!E19:E719,"III.")</f>
        <v>0</v>
      </c>
      <c r="N43" s="183">
        <f t="shared" si="1"/>
        <v>0</v>
      </c>
      <c r="O43" s="163"/>
      <c r="P43" s="21"/>
      <c r="Q43" s="21"/>
      <c r="R43" s="21"/>
      <c r="AC43" s="23"/>
      <c r="AD43" s="24"/>
    </row>
    <row r="44" spans="1:30" s="22" customFormat="1" ht="20.149999999999999" customHeight="1" x14ac:dyDescent="0.3">
      <c r="A44" s="21"/>
      <c r="B44" s="19"/>
      <c r="C44" s="35"/>
      <c r="D44" s="36"/>
      <c r="E44" s="231" t="s">
        <v>27</v>
      </c>
      <c r="F44" s="232"/>
      <c r="G44" s="233"/>
      <c r="H44" s="171" t="s">
        <v>6</v>
      </c>
      <c r="I44" s="180">
        <f>SUMIFS('Přehled uplatňovaných výdajů'!J19:J719,'Přehled uplatňovaných výdajů'!F19:F719,"1.",'Přehled uplatňovaných výdajů'!E19:E719,"IV.")</f>
        <v>0</v>
      </c>
      <c r="J44" s="180">
        <f>SUMIFS('Přehled uplatňovaných výdajů'!K19:K719,'Přehled uplatňovaných výdajů'!F19:F719,"1.",'Přehled uplatňovaných výdajů'!E19:E719,"IV.")</f>
        <v>0</v>
      </c>
      <c r="K44" s="180">
        <f>SUM(I44:J44)</f>
        <v>0</v>
      </c>
      <c r="L44" s="180">
        <f>SUMIFS('Přehled uplatňovaných výdajů'!M19:M719,'Přehled uplatňovaných výdajů'!F19:F719,"1.",'Přehled uplatňovaných výdajů'!E19:E719,"IV.")</f>
        <v>0</v>
      </c>
      <c r="M44" s="180">
        <f>SUMIFS('Přehled uplatňovaných výdajů'!N19:N719,'Přehled uplatňovaných výdajů'!F19:F719,"1.",'Přehled uplatňovaných výdajů'!E19:E719,"IV.")</f>
        <v>0</v>
      </c>
      <c r="N44" s="186">
        <f t="shared" si="1"/>
        <v>0</v>
      </c>
      <c r="O44" s="37"/>
      <c r="P44" s="21"/>
      <c r="Q44" s="21"/>
      <c r="R44" s="21"/>
      <c r="AC44" s="23"/>
      <c r="AD44" s="24"/>
    </row>
    <row r="45" spans="1:30" s="22" customFormat="1" ht="20.149999999999999" customHeight="1" x14ac:dyDescent="0.3">
      <c r="A45" s="21"/>
      <c r="B45" s="19"/>
      <c r="C45" s="35"/>
      <c r="D45" s="36"/>
      <c r="E45" s="234"/>
      <c r="F45" s="235"/>
      <c r="G45" s="236"/>
      <c r="H45" s="172" t="s">
        <v>7</v>
      </c>
      <c r="I45" s="182">
        <f>SUMIFS('Přehled uplatňovaných výdajů'!J19:J719,'Přehled uplatňovaných výdajů'!F19:F719,"2.",'Přehled uplatňovaných výdajů'!E19:E719,"IV.")</f>
        <v>0</v>
      </c>
      <c r="J45" s="182">
        <f>SUMIFS('Přehled uplatňovaných výdajů'!K19:K719,'Přehled uplatňovaných výdajů'!F19:F719,"2.",'Přehled uplatňovaných výdajů'!E19:E719,"IV.")</f>
        <v>0</v>
      </c>
      <c r="K45" s="182">
        <f>SUM(I45:J45)</f>
        <v>0</v>
      </c>
      <c r="L45" s="182">
        <f>SUMIFS('Přehled uplatňovaných výdajů'!M19:M719,'Přehled uplatňovaných výdajů'!F19:F719,"2.",'Přehled uplatňovaných výdajů'!E19:E719,"IV.")</f>
        <v>0</v>
      </c>
      <c r="M45" s="182">
        <f>SUMIFS('Přehled uplatňovaných výdajů'!N19:N719,'Přehled uplatňovaných výdajů'!F19:F719,"2.",'Přehled uplatňovaných výdajů'!E19:E719,"IV.")</f>
        <v>0</v>
      </c>
      <c r="N45" s="184">
        <f>SUM(L45:M45)</f>
        <v>0</v>
      </c>
      <c r="O45" s="37"/>
      <c r="P45" s="21"/>
      <c r="Q45" s="21"/>
      <c r="R45" s="21"/>
      <c r="AC45" s="23"/>
      <c r="AD45" s="24"/>
    </row>
    <row r="46" spans="1:30" s="22" customFormat="1" ht="20.149999999999999" customHeight="1" x14ac:dyDescent="0.3">
      <c r="A46" s="21"/>
      <c r="B46" s="19"/>
      <c r="C46" s="35"/>
      <c r="D46" s="36"/>
      <c r="E46" s="234"/>
      <c r="F46" s="235"/>
      <c r="G46" s="236"/>
      <c r="H46" s="172" t="s">
        <v>8</v>
      </c>
      <c r="I46" s="182">
        <f>SUMIFS('Přehled uplatňovaných výdajů'!J19:J719,'Přehled uplatňovaných výdajů'!F19:F719,"3.",'Přehled uplatňovaných výdajů'!E19:E719,"IV.")</f>
        <v>0</v>
      </c>
      <c r="J46" s="182">
        <f>SUMIFS('Přehled uplatňovaných výdajů'!K19:K719,'Přehled uplatňovaných výdajů'!F19:F719,"3.",'Přehled uplatňovaných výdajů'!E19:E719,"IV.")</f>
        <v>0</v>
      </c>
      <c r="K46" s="182">
        <f>SUM(I46:J46)</f>
        <v>0</v>
      </c>
      <c r="L46" s="182">
        <f>SUMIFS('Přehled uplatňovaných výdajů'!M19:M719,'Přehled uplatňovaných výdajů'!F19:F719,"3.",'Přehled uplatňovaných výdajů'!E19:E719,"IV.")</f>
        <v>0</v>
      </c>
      <c r="M46" s="182">
        <f>SUMIFS('Přehled uplatňovaných výdajů'!N19:N719,'Přehled uplatňovaných výdajů'!F19:F719,"3.",'Přehled uplatňovaných výdajů'!E19:E719,"IV.")</f>
        <v>0</v>
      </c>
      <c r="N46" s="184">
        <f t="shared" ref="N46:N47" si="3">SUM(L46:M46)</f>
        <v>0</v>
      </c>
      <c r="O46" s="37"/>
      <c r="P46" s="21"/>
      <c r="Q46" s="21"/>
      <c r="R46" s="21"/>
      <c r="AC46" s="23"/>
      <c r="AD46" s="24"/>
    </row>
    <row r="47" spans="1:30" s="22" customFormat="1" ht="20.149999999999999" customHeight="1" x14ac:dyDescent="0.3">
      <c r="A47" s="21"/>
      <c r="B47" s="19"/>
      <c r="C47" s="35"/>
      <c r="D47" s="36"/>
      <c r="E47" s="234"/>
      <c r="F47" s="235"/>
      <c r="G47" s="236"/>
      <c r="H47" s="172" t="s">
        <v>9</v>
      </c>
      <c r="I47" s="182">
        <f>SUMIFS('Přehled uplatňovaných výdajů'!J19:J719,'Přehled uplatňovaných výdajů'!F19:F719,"4.",'Přehled uplatňovaných výdajů'!E19:E719,"IV.")</f>
        <v>0</v>
      </c>
      <c r="J47" s="182">
        <f>SUMIFS('Přehled uplatňovaných výdajů'!K19:K719,'Přehled uplatňovaných výdajů'!F19:F719,"4.",'Přehled uplatňovaných výdajů'!E19:E719,"IV.")</f>
        <v>0</v>
      </c>
      <c r="K47" s="182">
        <f>SUM(I47:J47)</f>
        <v>0</v>
      </c>
      <c r="L47" s="182">
        <f>SUMIFS('Přehled uplatňovaných výdajů'!M19:M719,'Přehled uplatňovaných výdajů'!F19:F719,"4.",'Přehled uplatňovaných výdajů'!E19:E719,"IV.")</f>
        <v>0</v>
      </c>
      <c r="M47" s="182">
        <f>SUMIFS('Přehled uplatňovaných výdajů'!N19:N719,'Přehled uplatňovaných výdajů'!F19:F719,"4.",'Přehled uplatňovaných výdajů'!E19:E719,"IV.")</f>
        <v>0</v>
      </c>
      <c r="N47" s="184">
        <f t="shared" si="3"/>
        <v>0</v>
      </c>
      <c r="O47" s="37"/>
      <c r="P47" s="21"/>
      <c r="Q47" s="21"/>
      <c r="R47" s="21"/>
      <c r="AC47" s="23"/>
      <c r="AD47" s="24"/>
    </row>
    <row r="48" spans="1:30" s="22" customFormat="1" ht="20.149999999999999" customHeight="1" x14ac:dyDescent="0.3">
      <c r="A48" s="21"/>
      <c r="B48" s="19"/>
      <c r="C48" s="35"/>
      <c r="D48" s="36"/>
      <c r="E48" s="234"/>
      <c r="F48" s="235"/>
      <c r="G48" s="236"/>
      <c r="H48" s="172" t="s">
        <v>10</v>
      </c>
      <c r="I48" s="182">
        <f>SUMIFS('Přehled uplatňovaných výdajů'!J19:J719,'Přehled uplatňovaných výdajů'!F19:F719,"5.",'Přehled uplatňovaných výdajů'!E19:E719,"IV.")</f>
        <v>0</v>
      </c>
      <c r="J48" s="182">
        <f>SUMIFS('Přehled uplatňovaných výdajů'!K19:K719,'Přehled uplatňovaných výdajů'!F19:F719,"5.",'Přehled uplatňovaných výdajů'!E19:E719,"IV.")</f>
        <v>0</v>
      </c>
      <c r="K48" s="182">
        <f t="shared" ref="K48:K50" si="4">SUM(I48:J48)</f>
        <v>0</v>
      </c>
      <c r="L48" s="182">
        <f>SUMIFS('Přehled uplatňovaných výdajů'!M19:M719,'Přehled uplatňovaných výdajů'!F19:F719,"5.",'Přehled uplatňovaných výdajů'!E19:E719,"IV.")</f>
        <v>0</v>
      </c>
      <c r="M48" s="182">
        <f>SUMIFS('Přehled uplatňovaných výdajů'!N19:N719,'Přehled uplatňovaných výdajů'!F19:F719,"5.",'Přehled uplatňovaných výdajů'!E19:E719,"IV.")</f>
        <v>0</v>
      </c>
      <c r="N48" s="184">
        <f>SUM(L48:M48)</f>
        <v>0</v>
      </c>
      <c r="O48" s="37"/>
      <c r="P48" s="21"/>
      <c r="Q48" s="21"/>
      <c r="R48" s="21"/>
      <c r="AC48" s="23"/>
      <c r="AD48" s="24"/>
    </row>
    <row r="49" spans="1:30" s="22" customFormat="1" ht="20.149999999999999" customHeight="1" x14ac:dyDescent="0.3">
      <c r="A49" s="21"/>
      <c r="B49" s="19"/>
      <c r="C49" s="35"/>
      <c r="D49" s="36"/>
      <c r="E49" s="234"/>
      <c r="F49" s="235"/>
      <c r="G49" s="235"/>
      <c r="H49" s="172" t="s">
        <v>11</v>
      </c>
      <c r="I49" s="182">
        <f>SUMIFS('Přehled uplatňovaných výdajů'!J19:J719,'Přehled uplatňovaných výdajů'!F19:F719,"6.",'Přehled uplatňovaných výdajů'!E19:E719,"IV.")</f>
        <v>0</v>
      </c>
      <c r="J49" s="182">
        <f>SUMIFS('Přehled uplatňovaných výdajů'!K19:K719,'Přehled uplatňovaných výdajů'!F19:F719,"6.",'Přehled uplatňovaných výdajů'!E19:E719,"IV.")</f>
        <v>0</v>
      </c>
      <c r="K49" s="182">
        <f>SUM(I49:J49)</f>
        <v>0</v>
      </c>
      <c r="L49" s="182">
        <f>SUMIFS('Přehled uplatňovaných výdajů'!M19:M719,'Přehled uplatňovaných výdajů'!F19:F719,"6.",'Přehled uplatňovaných výdajů'!E19:E719,"IV.")</f>
        <v>0</v>
      </c>
      <c r="M49" s="182">
        <f>SUMIFS('Přehled uplatňovaných výdajů'!N19:N719,'Přehled uplatňovaných výdajů'!F19:F719,"6.",'Přehled uplatňovaných výdajů'!E19:E719,"IV.")</f>
        <v>0</v>
      </c>
      <c r="N49" s="184">
        <f>SUM(L49:M49)</f>
        <v>0</v>
      </c>
      <c r="O49" s="37"/>
      <c r="P49" s="21"/>
      <c r="Q49" s="21"/>
      <c r="R49" s="21"/>
      <c r="AC49" s="23"/>
      <c r="AD49" s="24"/>
    </row>
    <row r="50" spans="1:30" s="22" customFormat="1" ht="20.149999999999999" customHeight="1" thickBot="1" x14ac:dyDescent="0.35">
      <c r="A50" s="21"/>
      <c r="B50" s="19"/>
      <c r="C50" s="35"/>
      <c r="D50" s="36"/>
      <c r="E50" s="234"/>
      <c r="F50" s="235"/>
      <c r="G50" s="235"/>
      <c r="H50" s="172" t="s">
        <v>153</v>
      </c>
      <c r="I50" s="182">
        <f>SUMIFS('Přehled uplatňovaných výdajů'!J19:J719,'Přehled uplatňovaných výdajů'!F19:F719,"7.",'Přehled uplatňovaných výdajů'!E19:E719,"IV.")</f>
        <v>0</v>
      </c>
      <c r="J50" s="185">
        <f>SUMIFS('Přehled uplatňovaných výdajů'!K19:K719,'Přehled uplatňovaných výdajů'!F19:F719,"7.",'Přehled uplatňovaných výdajů'!E19:E719,"IV.")</f>
        <v>0</v>
      </c>
      <c r="K50" s="182">
        <f t="shared" si="4"/>
        <v>0</v>
      </c>
      <c r="L50" s="185">
        <f>SUMIFS('Přehled uplatňovaných výdajů'!M19:M719,'Přehled uplatňovaných výdajů'!F19:F719,"7.",'Přehled uplatňovaných výdajů'!E19:E719,"IV.")</f>
        <v>0</v>
      </c>
      <c r="M50" s="182">
        <f>SUMIFS('Přehled uplatňovaných výdajů'!N19:N719,'Přehled uplatňovaných výdajů'!F19:F719,"7.",'Přehled uplatňovaných výdajů'!E19:E719,"IV.")</f>
        <v>0</v>
      </c>
      <c r="N50" s="205">
        <f t="shared" ref="N50" si="5">SUM(L50:M50)</f>
        <v>0</v>
      </c>
      <c r="O50" s="37"/>
      <c r="P50" s="21"/>
      <c r="Q50" s="21"/>
      <c r="R50" s="21"/>
      <c r="AC50" s="23"/>
      <c r="AD50" s="24"/>
    </row>
    <row r="51" spans="1:30" s="22" customFormat="1" ht="20.149999999999999" customHeight="1" x14ac:dyDescent="0.3">
      <c r="A51" s="21"/>
      <c r="B51" s="19"/>
      <c r="C51" s="35"/>
      <c r="D51" s="36"/>
      <c r="E51" s="231" t="s">
        <v>25</v>
      </c>
      <c r="F51" s="232"/>
      <c r="G51" s="233"/>
      <c r="H51" s="171" t="s">
        <v>6</v>
      </c>
      <c r="I51" s="180">
        <f>SUMIFS('Přehled uplatňovaných výdajů'!J19:J719,'Přehled uplatňovaných výdajů'!F19:F719,"1.",'Přehled uplatňovaných výdajů'!E19:E719,"V.")</f>
        <v>0</v>
      </c>
      <c r="J51" s="180">
        <f>SUMIFS('Přehled uplatňovaných výdajů'!K19:K719,'Přehled uplatňovaných výdajů'!F19:F719,"1.",'Přehled uplatňovaných výdajů'!E19:E719,"V.")</f>
        <v>0</v>
      </c>
      <c r="K51" s="180">
        <f t="shared" si="0"/>
        <v>0</v>
      </c>
      <c r="L51" s="180">
        <f>SUMIFS('Přehled uplatňovaných výdajů'!M19:M719,'Přehled uplatňovaných výdajů'!F19:F719,"1.",'Přehled uplatňovaných výdajů'!E19:E719,"V.")</f>
        <v>0</v>
      </c>
      <c r="M51" s="180">
        <f>SUMIFS('Přehled uplatňovaných výdajů'!N19:N719,'Přehled uplatňovaných výdajů'!F19:F719,"1.",'Přehled uplatňovaných výdajů'!E19:E719,"V.")</f>
        <v>0</v>
      </c>
      <c r="N51" s="206">
        <f t="shared" si="1"/>
        <v>0</v>
      </c>
      <c r="O51" s="163"/>
      <c r="P51" s="21"/>
      <c r="Q51" s="21"/>
      <c r="R51" s="21"/>
      <c r="AC51" s="23"/>
      <c r="AD51" s="24"/>
    </row>
    <row r="52" spans="1:30" s="22" customFormat="1" ht="20.149999999999999" customHeight="1" x14ac:dyDescent="0.3">
      <c r="A52" s="21"/>
      <c r="B52" s="19"/>
      <c r="C52" s="35"/>
      <c r="D52" s="36"/>
      <c r="E52" s="234"/>
      <c r="F52" s="235"/>
      <c r="G52" s="236"/>
      <c r="H52" s="172" t="s">
        <v>7</v>
      </c>
      <c r="I52" s="182">
        <f>SUMIFS('Přehled uplatňovaných výdajů'!J19:J719,'Přehled uplatňovaných výdajů'!F19:F719,"2.",'Přehled uplatňovaných výdajů'!E19:E719,"V.")</f>
        <v>0</v>
      </c>
      <c r="J52" s="182">
        <f>SUMIFS('Přehled uplatňovaných výdajů'!K19:K719,'Přehled uplatňovaných výdajů'!F19:F719,"2.",'Přehled uplatňovaných výdajů'!E19:E719,"V.")</f>
        <v>0</v>
      </c>
      <c r="K52" s="182">
        <f t="shared" si="0"/>
        <v>0</v>
      </c>
      <c r="L52" s="182">
        <f>SUMIFS('Přehled uplatňovaných výdajů'!M19:M719,'Přehled uplatňovaných výdajů'!F19:F719,"2.",'Přehled uplatňovaných výdajů'!E19:E719,"V.")</f>
        <v>0</v>
      </c>
      <c r="M52" s="182">
        <f>SUMIFS('Přehled uplatňovaných výdajů'!N19:N719,'Přehled uplatňovaných výdajů'!F19:F719,"2.",'Přehled uplatňovaných výdajů'!E19:E719,"V.")</f>
        <v>0</v>
      </c>
      <c r="N52" s="183">
        <f t="shared" si="1"/>
        <v>0</v>
      </c>
      <c r="O52" s="163"/>
      <c r="P52" s="21"/>
      <c r="Q52" s="21"/>
      <c r="R52" s="21"/>
      <c r="AC52" s="23"/>
      <c r="AD52" s="24"/>
    </row>
    <row r="53" spans="1:30" s="22" customFormat="1" ht="20.149999999999999" customHeight="1" x14ac:dyDescent="0.3">
      <c r="A53" s="21"/>
      <c r="B53" s="19"/>
      <c r="C53" s="35"/>
      <c r="D53" s="36"/>
      <c r="E53" s="234"/>
      <c r="F53" s="235"/>
      <c r="G53" s="236"/>
      <c r="H53" s="172" t="s">
        <v>8</v>
      </c>
      <c r="I53" s="182">
        <f>SUMIFS('Přehled uplatňovaných výdajů'!J19:J719,'Přehled uplatňovaných výdajů'!F19:F719,"3.",'Přehled uplatňovaných výdajů'!E19:E719,"V.")</f>
        <v>0</v>
      </c>
      <c r="J53" s="182">
        <f>SUMIFS('Přehled uplatňovaných výdajů'!K19:K719,'Přehled uplatňovaných výdajů'!F19:F719,"3.",'Přehled uplatňovaných výdajů'!E19:E719,"V.")</f>
        <v>0</v>
      </c>
      <c r="K53" s="182">
        <f t="shared" si="0"/>
        <v>0</v>
      </c>
      <c r="L53" s="182">
        <f>SUMIFS('Přehled uplatňovaných výdajů'!M19:M719,'Přehled uplatňovaných výdajů'!F19:F719,"3.",'Přehled uplatňovaných výdajů'!E19:E719,"V.")</f>
        <v>0</v>
      </c>
      <c r="M53" s="182">
        <f>SUMIFS('Přehled uplatňovaných výdajů'!N19:N719,'Přehled uplatňovaných výdajů'!F19:F719,"3.",'Přehled uplatňovaných výdajů'!E19:E719,"V.")</f>
        <v>0</v>
      </c>
      <c r="N53" s="183">
        <f t="shared" si="1"/>
        <v>0</v>
      </c>
      <c r="O53" s="163"/>
      <c r="P53" s="21"/>
      <c r="Q53" s="21"/>
      <c r="R53" s="21"/>
      <c r="AC53" s="23"/>
      <c r="AD53" s="24"/>
    </row>
    <row r="54" spans="1:30" s="22" customFormat="1" ht="20.149999999999999" customHeight="1" x14ac:dyDescent="0.3">
      <c r="A54" s="21"/>
      <c r="B54" s="19"/>
      <c r="C54" s="35"/>
      <c r="D54" s="36"/>
      <c r="E54" s="234"/>
      <c r="F54" s="235"/>
      <c r="G54" s="235"/>
      <c r="H54" s="172" t="s">
        <v>9</v>
      </c>
      <c r="I54" s="182">
        <f>SUMIFS('Přehled uplatňovaných výdajů'!J19:J719,'Přehled uplatňovaných výdajů'!F19:F719,"4.",'Přehled uplatňovaných výdajů'!E19:E719,"V.")</f>
        <v>0</v>
      </c>
      <c r="J54" s="182">
        <f>SUMIFS('Přehled uplatňovaných výdajů'!K19:K719,'Přehled uplatňovaných výdajů'!F19:F719,"4.",'Přehled uplatňovaných výdajů'!E19:E719,"V.")</f>
        <v>0</v>
      </c>
      <c r="K54" s="182">
        <f t="shared" si="0"/>
        <v>0</v>
      </c>
      <c r="L54" s="182">
        <f>SUMIFS('Přehled uplatňovaných výdajů'!M19:M719,'Přehled uplatňovaných výdajů'!F19:F719,"4.",'Přehled uplatňovaných výdajů'!E19:E719,"V.")</f>
        <v>0</v>
      </c>
      <c r="M54" s="182">
        <f>SUMIFS('Přehled uplatňovaných výdajů'!N19:N719,'Přehled uplatňovaných výdajů'!F19:F719,"4.",'Přehled uplatňovaných výdajů'!E19:E719,"V.")</f>
        <v>0</v>
      </c>
      <c r="N54" s="183">
        <f t="shared" si="1"/>
        <v>0</v>
      </c>
      <c r="O54" s="163"/>
      <c r="P54" s="21"/>
      <c r="Q54" s="21"/>
      <c r="R54" s="21"/>
      <c r="AC54" s="23"/>
      <c r="AD54" s="24"/>
    </row>
    <row r="55" spans="1:30" s="22" customFormat="1" ht="20.149999999999999" customHeight="1" thickBot="1" x14ac:dyDescent="0.35">
      <c r="A55" s="21"/>
      <c r="B55" s="19"/>
      <c r="C55" s="35"/>
      <c r="D55" s="36"/>
      <c r="E55" s="237"/>
      <c r="F55" s="238"/>
      <c r="G55" s="239"/>
      <c r="H55" s="202" t="s">
        <v>10</v>
      </c>
      <c r="I55" s="203">
        <f>SUMIFS('Přehled uplatňovaných výdajů'!J19:J719,'Přehled uplatňovaných výdajů'!F19:F719,"5.",'Přehled uplatňovaných výdajů'!E19:E719,"V.")</f>
        <v>0</v>
      </c>
      <c r="J55" s="203">
        <f>SUMIFS('Přehled uplatňovaných výdajů'!K19:K719,'Přehled uplatňovaných výdajů'!F19:F719,"5.",'Přehled uplatňovaných výdajů'!E19:E719,"V.")</f>
        <v>0</v>
      </c>
      <c r="K55" s="182">
        <f t="shared" si="0"/>
        <v>0</v>
      </c>
      <c r="L55" s="203">
        <f>SUMIFS('Přehled uplatňovaných výdajů'!M19:M719,'Přehled uplatňovaných výdajů'!F19:F719,"5.",'Přehled uplatňovaných výdajů'!E19:E719,"V.")</f>
        <v>0</v>
      </c>
      <c r="M55" s="207">
        <f>SUMIFS('Přehled uplatňovaných výdajů'!N19:N719,'Přehled uplatňovaných výdajů'!F19:F719,"5.",'Přehled uplatňovaných výdajů'!E19:E719,"V.")</f>
        <v>0</v>
      </c>
      <c r="N55" s="183">
        <f t="shared" si="1"/>
        <v>0</v>
      </c>
      <c r="O55" s="163"/>
      <c r="P55" s="21"/>
      <c r="Q55" s="21"/>
      <c r="R55" s="21"/>
      <c r="AC55" s="23"/>
      <c r="AD55" s="24"/>
    </row>
    <row r="56" spans="1:30" s="22" customFormat="1" ht="20.149999999999999" customHeight="1" x14ac:dyDescent="0.3">
      <c r="A56" s="21"/>
      <c r="B56" s="19"/>
      <c r="C56" s="35"/>
      <c r="D56" s="36"/>
      <c r="E56" s="231" t="s">
        <v>26</v>
      </c>
      <c r="F56" s="232"/>
      <c r="G56" s="233"/>
      <c r="H56" s="171" t="s">
        <v>6</v>
      </c>
      <c r="I56" s="180">
        <f>SUMIFS('Přehled uplatňovaných výdajů'!J19:J719,'Přehled uplatňovaných výdajů'!F19:F719,"1.",'Přehled uplatňovaných výdajů'!E19:E719,"VI.")</f>
        <v>0</v>
      </c>
      <c r="J56" s="180">
        <f>SUMIFS('Přehled uplatňovaných výdajů'!K19:K719,'Přehled uplatňovaných výdajů'!F19:F719,"1.",'Přehled uplatňovaných výdajů'!E19:E719,"VI.")</f>
        <v>0</v>
      </c>
      <c r="K56" s="180">
        <f t="shared" si="0"/>
        <v>0</v>
      </c>
      <c r="L56" s="180">
        <f>SUMIFS('Přehled uplatňovaných výdajů'!M19:M719,'Přehled uplatňovaných výdajů'!F19:F719,"1.",'Přehled uplatňovaných výdajů'!E19:E719,"VI.")</f>
        <v>0</v>
      </c>
      <c r="M56" s="180">
        <f>SUMIFS('Přehled uplatňovaných výdajů'!N19:N719,'Přehled uplatňovaných výdajů'!F19:F719,"1.",'Přehled uplatňovaných výdajů'!E19:E719,"VI.")</f>
        <v>0</v>
      </c>
      <c r="N56" s="181">
        <f t="shared" si="1"/>
        <v>0</v>
      </c>
      <c r="O56" s="163"/>
      <c r="P56" s="21"/>
      <c r="Q56" s="21"/>
      <c r="R56" s="21"/>
      <c r="AC56" s="23"/>
      <c r="AD56" s="24"/>
    </row>
    <row r="57" spans="1:30" s="22" customFormat="1" ht="20.149999999999999" customHeight="1" x14ac:dyDescent="0.3">
      <c r="A57" s="21"/>
      <c r="B57" s="19"/>
      <c r="C57" s="35"/>
      <c r="D57" s="36"/>
      <c r="E57" s="234"/>
      <c r="F57" s="235"/>
      <c r="G57" s="236"/>
      <c r="H57" s="172" t="s">
        <v>7</v>
      </c>
      <c r="I57" s="182">
        <f>SUMIFS('Přehled uplatňovaných výdajů'!J19:J719,'Přehled uplatňovaných výdajů'!F19:F719,"2.",'Přehled uplatňovaných výdajů'!E19:E719,"VI.")</f>
        <v>0</v>
      </c>
      <c r="J57" s="182">
        <f>SUMIFS('Přehled uplatňovaných výdajů'!K19:K719,'Přehled uplatňovaných výdajů'!F19:F719,"2.",'Přehled uplatňovaných výdajů'!E19:E719,"VI.")</f>
        <v>0</v>
      </c>
      <c r="K57" s="182">
        <f t="shared" si="0"/>
        <v>0</v>
      </c>
      <c r="L57" s="182">
        <f>SUMIFS('Přehled uplatňovaných výdajů'!M19:M719,'Přehled uplatňovaných výdajů'!F19:F719,"2.",'Přehled uplatňovaných výdajů'!E19:E719,"VI.")</f>
        <v>0</v>
      </c>
      <c r="M57" s="182">
        <f>SUMIFS('Přehled uplatňovaných výdajů'!N19:N719,'Přehled uplatňovaných výdajů'!F19:F719,"2.",'Přehled uplatňovaných výdajů'!E19:E719,"VI.")</f>
        <v>0</v>
      </c>
      <c r="N57" s="184">
        <f t="shared" si="1"/>
        <v>0</v>
      </c>
      <c r="O57" s="37"/>
      <c r="P57" s="21"/>
      <c r="Q57" s="21"/>
      <c r="R57" s="21"/>
      <c r="AC57" s="23"/>
      <c r="AD57" s="24"/>
    </row>
    <row r="58" spans="1:30" s="22" customFormat="1" ht="19.5" customHeight="1" x14ac:dyDescent="0.3">
      <c r="A58" s="21"/>
      <c r="B58" s="19"/>
      <c r="C58" s="35"/>
      <c r="D58" s="36"/>
      <c r="E58" s="234"/>
      <c r="F58" s="235"/>
      <c r="G58" s="236"/>
      <c r="H58" s="172" t="s">
        <v>8</v>
      </c>
      <c r="I58" s="182">
        <f>SUMIFS('Přehled uplatňovaných výdajů'!J19:J719,'Přehled uplatňovaných výdajů'!F19:F719,"3.",'Přehled uplatňovaných výdajů'!E19:E719,"VI.")</f>
        <v>0</v>
      </c>
      <c r="J58" s="182">
        <f>SUMIFS('Přehled uplatňovaných výdajů'!K19:K719,'Přehled uplatňovaných výdajů'!F19:F719,"3.",'Přehled uplatňovaných výdajů'!E19:E719,"VI.")</f>
        <v>0</v>
      </c>
      <c r="K58" s="182">
        <f t="shared" si="0"/>
        <v>0</v>
      </c>
      <c r="L58" s="182">
        <f>SUMIFS('Přehled uplatňovaných výdajů'!M19:M719,'Přehled uplatňovaných výdajů'!F19:F719,"3.",'Přehled uplatňovaných výdajů'!E19:E719,"VI.")</f>
        <v>0</v>
      </c>
      <c r="M58" s="182">
        <f>SUMIFS('Přehled uplatňovaných výdajů'!N19:N719,'Přehled uplatňovaných výdajů'!F19:F719,"3.",'Přehled uplatňovaných výdajů'!E19:E719,"VI.")</f>
        <v>0</v>
      </c>
      <c r="N58" s="183">
        <f t="shared" si="1"/>
        <v>0</v>
      </c>
      <c r="O58" s="163"/>
      <c r="P58" s="21"/>
      <c r="Q58" s="21"/>
      <c r="R58" s="21"/>
    </row>
    <row r="59" spans="1:30" s="22" customFormat="1" ht="20.149999999999999" customHeight="1" x14ac:dyDescent="0.3">
      <c r="A59" s="21"/>
      <c r="B59" s="19"/>
      <c r="C59" s="35"/>
      <c r="D59" s="36"/>
      <c r="E59" s="234"/>
      <c r="F59" s="235"/>
      <c r="G59" s="236"/>
      <c r="H59" s="174" t="s">
        <v>9</v>
      </c>
      <c r="I59" s="182">
        <f>SUMIFS('Přehled uplatňovaných výdajů'!J19:J719,'Přehled uplatňovaných výdajů'!F19:F719,"4.",'Přehled uplatňovaných výdajů'!E19:E719,"VI.")</f>
        <v>0</v>
      </c>
      <c r="J59" s="182">
        <f>SUMIFS('Přehled uplatňovaných výdajů'!K19:K719,'Přehled uplatňovaných výdajů'!F19:F719,"4.",'Přehled uplatňovaných výdajů'!E19:E719,"VI.")</f>
        <v>0</v>
      </c>
      <c r="K59" s="182">
        <f t="shared" si="0"/>
        <v>0</v>
      </c>
      <c r="L59" s="182">
        <f>SUMIFS('Přehled uplatňovaných výdajů'!M19:M719,'Přehled uplatňovaných výdajů'!F19:F719,"4.",'Přehled uplatňovaných výdajů'!E19:E719,"VI.")</f>
        <v>0</v>
      </c>
      <c r="M59" s="182">
        <f>SUMIFS('Přehled uplatňovaných výdajů'!N19:N719,'Přehled uplatňovaných výdajů'!F19:F719,"4.",'Přehled uplatňovaných výdajů'!E19:E719,"VI.")</f>
        <v>0</v>
      </c>
      <c r="N59" s="183">
        <f t="shared" si="1"/>
        <v>0</v>
      </c>
      <c r="O59" s="163"/>
      <c r="P59" s="21"/>
      <c r="Q59" s="21"/>
      <c r="R59" s="21"/>
      <c r="AC59" s="17"/>
      <c r="AD59" s="28"/>
    </row>
    <row r="60" spans="1:30" s="22" customFormat="1" ht="20.149999999999999" customHeight="1" x14ac:dyDescent="0.3">
      <c r="A60" s="21"/>
      <c r="B60" s="19"/>
      <c r="C60" s="35"/>
      <c r="D60" s="36"/>
      <c r="E60" s="234"/>
      <c r="F60" s="235"/>
      <c r="G60" s="236"/>
      <c r="H60" s="174">
        <v>5</v>
      </c>
      <c r="I60" s="182">
        <f>SUMIFS('Přehled uplatňovaných výdajů'!J19:J719,'Přehled uplatňovaných výdajů'!F19:F719,"5.",'Přehled uplatňovaných výdajů'!E19:E719,"VI.")</f>
        <v>0</v>
      </c>
      <c r="J60" s="182">
        <f>SUMIFS('Přehled uplatňovaných výdajů'!K19:K719,'Přehled uplatňovaných výdajů'!F19:F719,"5.",'Přehled uplatňovaných výdajů'!E19:E719,"VI.")</f>
        <v>0</v>
      </c>
      <c r="K60" s="182">
        <f t="shared" si="0"/>
        <v>0</v>
      </c>
      <c r="L60" s="182">
        <f>SUMIFS('Přehled uplatňovaných výdajů'!M19:M719,'Přehled uplatňovaných výdajů'!F19:F719,"5.",'Přehled uplatňovaných výdajů'!E19:E719,"VI.")</f>
        <v>0</v>
      </c>
      <c r="M60" s="182">
        <f>SUMIFS('Přehled uplatňovaných výdajů'!N19:N719,'Přehled uplatňovaných výdajů'!F19:F719,"5.",'Přehled uplatňovaných výdajů'!E19:E719,"VI.")</f>
        <v>0</v>
      </c>
      <c r="N60" s="183">
        <f t="shared" si="1"/>
        <v>0</v>
      </c>
      <c r="O60" s="163"/>
      <c r="P60" s="21"/>
      <c r="Q60" s="21"/>
      <c r="R60" s="21"/>
      <c r="AC60" s="17"/>
      <c r="AD60" s="28"/>
    </row>
    <row r="61" spans="1:30" s="22" customFormat="1" ht="20.149999999999999" customHeight="1" x14ac:dyDescent="0.3">
      <c r="A61" s="21"/>
      <c r="B61" s="19"/>
      <c r="C61" s="35"/>
      <c r="D61" s="36"/>
      <c r="E61" s="234"/>
      <c r="F61" s="235"/>
      <c r="G61" s="236"/>
      <c r="H61" s="175" t="s">
        <v>11</v>
      </c>
      <c r="I61" s="185">
        <f>SUMIFS('Přehled uplatňovaných výdajů'!J19:J719,'Přehled uplatňovaných výdajů'!F19:F719,"6.",'Přehled uplatňovaných výdajů'!E19:E719,"VI.")</f>
        <v>0</v>
      </c>
      <c r="J61" s="185">
        <f>SUMIFS('Přehled uplatňovaných výdajů'!K19:K719,'Přehled uplatňovaných výdajů'!F19:F719,"6.",'Přehled uplatňovaných výdajů'!E19:E719,"VI.")</f>
        <v>0</v>
      </c>
      <c r="K61" s="182">
        <f t="shared" si="0"/>
        <v>0</v>
      </c>
      <c r="L61" s="182">
        <f>SUMIFS('Přehled uplatňovaných výdajů'!M19:M719,'Přehled uplatňovaných výdajů'!F19:F719,"6.",'Přehled uplatňovaných výdajů'!E19:E719,"VI.")</f>
        <v>0</v>
      </c>
      <c r="M61" s="182">
        <f>SUMIFS('Přehled uplatňovaných výdajů'!N19:N719,'Přehled uplatňovaných výdajů'!F19:F719,"6.",'Přehled uplatňovaných výdajů'!E19:E719,"VI.")</f>
        <v>0</v>
      </c>
      <c r="N61" s="184">
        <f t="shared" si="1"/>
        <v>0</v>
      </c>
      <c r="O61" s="163"/>
      <c r="P61" s="21"/>
      <c r="Q61" s="21"/>
      <c r="R61" s="21"/>
      <c r="AC61" s="17"/>
      <c r="AD61" s="28"/>
    </row>
    <row r="62" spans="1:30" s="22" customFormat="1" ht="20.149999999999999" customHeight="1" thickBot="1" x14ac:dyDescent="0.35">
      <c r="A62" s="21"/>
      <c r="B62" s="19"/>
      <c r="C62" s="35"/>
      <c r="D62" s="36"/>
      <c r="E62" s="237"/>
      <c r="F62" s="238"/>
      <c r="G62" s="239"/>
      <c r="H62" s="208" t="s">
        <v>153</v>
      </c>
      <c r="I62" s="207">
        <f>SUMIFS('Přehled uplatňovaných výdajů'!J19:J719,'Přehled uplatňovaných výdajů'!F19:F719,"7.",'Přehled uplatňovaných výdajů'!E19:E719,"VI.")</f>
        <v>0</v>
      </c>
      <c r="J62" s="207">
        <f>SUMIFS('Přehled uplatňovaných výdajů'!K19:K719,'Přehled uplatňovaných výdajů'!F19:F719,"7.",'Přehled uplatňovaných výdajů'!E19:E719,"VI.")</f>
        <v>0</v>
      </c>
      <c r="K62" s="182">
        <f t="shared" si="0"/>
        <v>0</v>
      </c>
      <c r="L62" s="203">
        <f>SUMIFS('Přehled uplatňovaných výdajů'!M19:M719,'Přehled uplatňovaných výdajů'!F19:F719,"7.",'Přehled uplatňovaných výdajů'!E19:E719,"VI.")</f>
        <v>0</v>
      </c>
      <c r="M62" s="203">
        <f>SUMIFS('Přehled uplatňovaných výdajů'!N19:N719,'Přehled uplatňovaných výdajů'!F19:F719,"7.",'Přehled uplatňovaných výdajů'!E19:E719,"VI.")</f>
        <v>0</v>
      </c>
      <c r="N62" s="183">
        <f t="shared" si="1"/>
        <v>0</v>
      </c>
      <c r="O62" s="163"/>
      <c r="P62" s="21"/>
      <c r="Q62" s="21"/>
      <c r="R62" s="21"/>
      <c r="AC62" s="17"/>
      <c r="AD62" s="28"/>
    </row>
    <row r="63" spans="1:30" s="22" customFormat="1" ht="30.75" customHeight="1" thickBot="1" x14ac:dyDescent="0.35">
      <c r="A63" s="21"/>
      <c r="B63" s="19"/>
      <c r="C63" s="35"/>
      <c r="D63" s="36"/>
      <c r="E63" s="229" t="s">
        <v>28</v>
      </c>
      <c r="F63" s="230"/>
      <c r="G63" s="230"/>
      <c r="H63" s="176" t="s">
        <v>6</v>
      </c>
      <c r="I63" s="187">
        <f>SUMIFS('Přehled uplatňovaných výdajů'!J19:J719,'Přehled uplatňovaných výdajů'!F19:F719,"1.",'Přehled uplatňovaných výdajů'!E19:E719,"VII.")</f>
        <v>0</v>
      </c>
      <c r="J63" s="187">
        <f>SUMIFS('Přehled uplatňovaných výdajů'!K19:K719,'Přehled uplatňovaných výdajů'!F19:F719,"1.",'Přehled uplatňovaných výdajů'!E19:E719,"VII.")</f>
        <v>0</v>
      </c>
      <c r="K63" s="180">
        <f>SUM(I63:J63)</f>
        <v>0</v>
      </c>
      <c r="L63" s="187">
        <f>SUMIFS('Přehled uplatňovaných výdajů'!M19:M719,'Přehled uplatňovaných výdajů'!F19:F719,"1.",'Přehled uplatňovaných výdajů'!E19:E719,"VII.")</f>
        <v>0</v>
      </c>
      <c r="M63" s="187">
        <f>SUMIFS('Přehled uplatňovaných výdajů'!N19:N719,'Přehled uplatňovaných výdajů'!F19:F719,"1.",'Přehled uplatňovaných výdajů'!E19:E719,"VII.")</f>
        <v>0</v>
      </c>
      <c r="N63" s="186">
        <f>SUM(L63:M63)</f>
        <v>0</v>
      </c>
      <c r="O63" s="163"/>
      <c r="P63" s="21"/>
      <c r="Q63" s="21"/>
      <c r="R63" s="21"/>
      <c r="AC63" s="17"/>
      <c r="AD63" s="28"/>
    </row>
    <row r="64" spans="1:30" ht="20.149999999999999" customHeight="1" thickBot="1" x14ac:dyDescent="0.35">
      <c r="A64" s="14"/>
      <c r="B64" s="19"/>
      <c r="C64" s="35"/>
      <c r="D64" s="36"/>
      <c r="E64" s="227" t="s">
        <v>4</v>
      </c>
      <c r="F64" s="228"/>
      <c r="G64" s="165"/>
      <c r="H64" s="189"/>
      <c r="I64" s="190">
        <f t="shared" ref="I64:N64" si="6">SUM(I13:I63)</f>
        <v>0</v>
      </c>
      <c r="J64" s="190">
        <f t="shared" si="6"/>
        <v>0</v>
      </c>
      <c r="K64" s="190">
        <f t="shared" si="6"/>
        <v>0</v>
      </c>
      <c r="L64" s="190">
        <f t="shared" si="6"/>
        <v>0</v>
      </c>
      <c r="M64" s="190">
        <f t="shared" si="6"/>
        <v>0</v>
      </c>
      <c r="N64" s="191">
        <f t="shared" si="6"/>
        <v>0</v>
      </c>
      <c r="O64" s="163"/>
      <c r="P64" s="14"/>
      <c r="R64" s="14"/>
      <c r="AC64" s="16"/>
      <c r="AD64" s="16"/>
    </row>
    <row r="65" spans="1:130" ht="20.149999999999999" customHeight="1" x14ac:dyDescent="0.3">
      <c r="A65" s="14"/>
      <c r="B65" s="19"/>
      <c r="C65" s="35"/>
      <c r="D65" s="36"/>
      <c r="E65" s="199"/>
      <c r="F65" s="199"/>
      <c r="G65" s="199"/>
      <c r="H65" s="200"/>
      <c r="I65" s="201"/>
      <c r="J65" s="201"/>
      <c r="K65" s="201"/>
      <c r="L65" s="201"/>
      <c r="M65" s="201"/>
      <c r="N65" s="201"/>
      <c r="O65" s="37"/>
      <c r="P65" s="14"/>
      <c r="R65" s="14"/>
      <c r="AC65" s="16"/>
      <c r="AD65" s="16"/>
    </row>
    <row r="66" spans="1:130" s="194" customFormat="1" ht="16.5" customHeight="1" x14ac:dyDescent="0.3">
      <c r="A66" s="192"/>
      <c r="B66" s="192"/>
      <c r="C66" s="75"/>
      <c r="D66" s="110"/>
      <c r="E66" s="193" t="s">
        <v>116</v>
      </c>
      <c r="F66" s="193"/>
      <c r="G66" s="75"/>
      <c r="H66" s="75"/>
      <c r="I66" s="75"/>
      <c r="J66" s="75"/>
      <c r="K66" s="75"/>
      <c r="L66" s="75"/>
      <c r="M66" s="75"/>
      <c r="N66" s="75"/>
      <c r="O66" s="75"/>
      <c r="P66" s="14"/>
      <c r="Q66" s="14"/>
      <c r="R66" s="14"/>
      <c r="S66" s="14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</row>
    <row r="67" spans="1:130" s="194" customFormat="1" ht="16.5" customHeight="1" thickBot="1" x14ac:dyDescent="0.35">
      <c r="A67" s="192"/>
      <c r="B67" s="192"/>
      <c r="C67" s="75"/>
      <c r="D67" s="36"/>
      <c r="E67" s="196"/>
      <c r="F67" s="196"/>
      <c r="G67" s="75"/>
      <c r="H67" s="75"/>
      <c r="I67" s="75"/>
      <c r="J67" s="75"/>
      <c r="K67" s="75"/>
      <c r="L67" s="75"/>
      <c r="M67" s="75"/>
      <c r="N67" s="75"/>
      <c r="O67" s="75"/>
      <c r="P67" s="14"/>
      <c r="Q67" s="14"/>
      <c r="R67" s="14"/>
      <c r="S67" s="14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</row>
    <row r="68" spans="1:130" s="194" customFormat="1" ht="16.5" customHeight="1" x14ac:dyDescent="0.3">
      <c r="A68" s="192"/>
      <c r="B68" s="192"/>
      <c r="C68" s="75"/>
      <c r="D68" s="36"/>
      <c r="E68" s="244" t="s">
        <v>119</v>
      </c>
      <c r="F68" s="245"/>
      <c r="G68" s="244" t="s">
        <v>117</v>
      </c>
      <c r="H68" s="245"/>
      <c r="I68" s="75"/>
      <c r="J68" s="75"/>
      <c r="K68" s="75"/>
      <c r="L68" s="75"/>
      <c r="M68" s="75"/>
      <c r="N68" s="75"/>
      <c r="O68" s="75"/>
      <c r="P68" s="14"/>
      <c r="Q68" s="14"/>
      <c r="R68" s="14"/>
      <c r="S68" s="14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</row>
    <row r="69" spans="1:130" s="194" customFormat="1" ht="16.5" customHeight="1" thickBot="1" x14ac:dyDescent="0.35">
      <c r="A69" s="192"/>
      <c r="B69" s="192"/>
      <c r="C69" s="75"/>
      <c r="D69" s="36"/>
      <c r="E69" s="246"/>
      <c r="F69" s="247"/>
      <c r="G69" s="246"/>
      <c r="H69" s="247"/>
      <c r="I69" s="75"/>
      <c r="J69" s="75"/>
      <c r="K69" s="75"/>
      <c r="L69" s="75"/>
      <c r="M69" s="75"/>
      <c r="N69" s="75"/>
      <c r="O69" s="75"/>
      <c r="P69" s="14"/>
      <c r="Q69" s="14"/>
      <c r="R69" s="14"/>
      <c r="S69" s="14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5"/>
      <c r="DS69" s="75"/>
      <c r="DT69" s="75"/>
      <c r="DU69" s="75"/>
      <c r="DV69" s="75"/>
      <c r="DW69" s="75"/>
      <c r="DX69" s="75"/>
      <c r="DY69" s="75"/>
      <c r="DZ69" s="75"/>
    </row>
    <row r="70" spans="1:130" s="194" customFormat="1" ht="16.5" customHeight="1" x14ac:dyDescent="0.3">
      <c r="A70" s="192"/>
      <c r="B70" s="192"/>
      <c r="C70" s="75"/>
      <c r="D70" s="36"/>
      <c r="E70" s="248" t="s">
        <v>91</v>
      </c>
      <c r="F70" s="249"/>
      <c r="G70" s="250">
        <f>SUM(I75:J75)</f>
        <v>0</v>
      </c>
      <c r="H70" s="251"/>
      <c r="I70" s="75"/>
      <c r="J70" s="75"/>
      <c r="K70" s="75"/>
      <c r="L70" s="75"/>
      <c r="M70" s="75"/>
      <c r="N70" s="75"/>
      <c r="O70" s="75"/>
      <c r="P70" s="14"/>
      <c r="Q70" s="14"/>
      <c r="R70" s="14"/>
      <c r="S70" s="14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5"/>
      <c r="DS70" s="75"/>
      <c r="DT70" s="75"/>
      <c r="DU70" s="75"/>
      <c r="DV70" s="75"/>
      <c r="DW70" s="75"/>
      <c r="DX70" s="75"/>
      <c r="DY70" s="75"/>
      <c r="DZ70" s="75"/>
    </row>
    <row r="71" spans="1:130" s="194" customFormat="1" ht="16.5" customHeight="1" x14ac:dyDescent="0.3">
      <c r="A71" s="192"/>
      <c r="B71" s="192"/>
      <c r="C71" s="75"/>
      <c r="D71" s="36"/>
      <c r="E71" s="240" t="s">
        <v>92</v>
      </c>
      <c r="F71" s="241"/>
      <c r="G71" s="242">
        <f>SUM(I76:J76)</f>
        <v>0</v>
      </c>
      <c r="H71" s="243"/>
      <c r="I71" s="75"/>
      <c r="J71" s="75"/>
      <c r="K71" s="75"/>
      <c r="L71" s="75"/>
      <c r="M71" s="75"/>
      <c r="N71" s="75"/>
      <c r="O71" s="75"/>
      <c r="P71" s="14"/>
      <c r="Q71" s="14"/>
      <c r="R71" s="14"/>
      <c r="S71" s="14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</row>
    <row r="72" spans="1:130" s="194" customFormat="1" ht="16.5" customHeight="1" x14ac:dyDescent="0.3">
      <c r="A72" s="192"/>
      <c r="B72" s="192"/>
      <c r="C72" s="75"/>
      <c r="D72" s="36"/>
      <c r="E72" s="240" t="s">
        <v>118</v>
      </c>
      <c r="F72" s="241"/>
      <c r="G72" s="242">
        <f>SUM(G70:H71)</f>
        <v>0</v>
      </c>
      <c r="H72" s="243"/>
      <c r="I72" s="75"/>
      <c r="J72" s="75"/>
      <c r="K72" s="75"/>
      <c r="L72" s="75"/>
      <c r="M72" s="75"/>
      <c r="N72" s="75"/>
      <c r="O72" s="75"/>
      <c r="P72" s="14"/>
      <c r="Q72" s="14"/>
      <c r="R72" s="14"/>
      <c r="S72" s="14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5"/>
      <c r="DS72" s="75"/>
      <c r="DT72" s="75"/>
      <c r="DU72" s="75"/>
      <c r="DV72" s="75"/>
      <c r="DW72" s="75"/>
      <c r="DX72" s="75"/>
      <c r="DY72" s="75"/>
      <c r="DZ72" s="75"/>
    </row>
    <row r="73" spans="1:130" ht="20.149999999999999" customHeight="1" thickBot="1" x14ac:dyDescent="0.35">
      <c r="A73" s="14"/>
      <c r="B73" s="19"/>
      <c r="C73" s="38"/>
      <c r="D73" s="39"/>
      <c r="E73" s="164" t="s">
        <v>156</v>
      </c>
      <c r="F73" s="40"/>
      <c r="G73" s="40"/>
      <c r="H73" s="40"/>
      <c r="I73" s="40"/>
      <c r="J73" s="40"/>
      <c r="K73" s="40"/>
      <c r="L73" s="40"/>
      <c r="M73" s="40"/>
      <c r="N73" s="40"/>
      <c r="O73" s="37"/>
      <c r="P73" s="14"/>
      <c r="R73" s="14"/>
      <c r="AC73" s="16"/>
      <c r="AD73" s="16"/>
    </row>
    <row r="75" spans="1:130" hidden="1" x14ac:dyDescent="0.3">
      <c r="I75" s="16">
        <f>SUMIFS('Přehled uplatňovaných výdajů'!M19:M719,'Přehled uplatňovaných výdajů'!L19:L719,"50 %")</f>
        <v>0</v>
      </c>
      <c r="J75" s="16">
        <f>SUMIFS('Přehled uplatňovaných výdajů'!N19:N719,'Přehled uplatňovaných výdajů'!L19:L719,"50 %")</f>
        <v>0</v>
      </c>
    </row>
    <row r="76" spans="1:130" hidden="1" x14ac:dyDescent="0.3">
      <c r="I76" s="16">
        <f>SUMIFS('Přehled uplatňovaných výdajů'!M19:M719,'Přehled uplatňovaných výdajů'!L19:L719,"60 %")</f>
        <v>0</v>
      </c>
      <c r="J76" s="16">
        <f>SUMIFS('Přehled uplatňovaných výdajů'!N19:N719,'Přehled uplatňovaných výdajů'!L19:L719,"60 %")</f>
        <v>0</v>
      </c>
    </row>
  </sheetData>
  <sheetProtection algorithmName="SHA-512" hashValue="bm5n5Iz8hbFmtixP+Ziqk8Oov2SqnWsDQszupSuTjQGWC13nihBhRJGn4g0RiQmlwvnxlMiVko25CLQd6mOFJA==" saltValue="ymX4DjinWUBA76nTRVDElg==" spinCount="100000" sheet="1" objects="1" scenarios="1"/>
  <mergeCells count="17">
    <mergeCell ref="E72:F72"/>
    <mergeCell ref="G72:H72"/>
    <mergeCell ref="E68:F69"/>
    <mergeCell ref="G68:H69"/>
    <mergeCell ref="E70:F70"/>
    <mergeCell ref="G70:H70"/>
    <mergeCell ref="E71:F71"/>
    <mergeCell ref="G71:H71"/>
    <mergeCell ref="H7:L7"/>
    <mergeCell ref="E64:F64"/>
    <mergeCell ref="E63:G63"/>
    <mergeCell ref="E13:G27"/>
    <mergeCell ref="E28:G34"/>
    <mergeCell ref="E44:G50"/>
    <mergeCell ref="E35:G43"/>
    <mergeCell ref="E51:G55"/>
    <mergeCell ref="E56:G62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5" orientation="landscape" r:id="rId1"/>
  <headerFooter alignWithMargins="0">
    <oddHeader>&amp;CS2111.72</oddHeader>
    <oddFooter>&amp;LPlatí od: 15.4.2021&amp;CVerze 7_x000D_&amp;1#&amp;"Calibri"&amp;11&amp;K000000 INTERNÍ&amp;RStrana &amp;P (&amp;[celkem &amp;N)</oddFooter>
  </headerFooter>
  <ignoredErrors>
    <ignoredError sqref="H13:H18 H56:H59 H63 H44:H45 H28:H33 H35:H40 H51:H54 H6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D7745-6C67-4775-ACF6-D4D66229CE0D}">
  <sheetPr>
    <pageSetUpPr fitToPage="1"/>
  </sheetPr>
  <dimension ref="A1:IW94"/>
  <sheetViews>
    <sheetView view="pageBreakPreview" zoomScaleNormal="115" zoomScaleSheetLayoutView="100" workbookViewId="0"/>
  </sheetViews>
  <sheetFormatPr defaultRowHeight="12.5" x14ac:dyDescent="0.25"/>
  <cols>
    <col min="1" max="7" width="1.1796875" customWidth="1"/>
    <col min="8" max="8" width="3.453125" customWidth="1"/>
    <col min="9" max="12" width="2.453125" customWidth="1"/>
    <col min="13" max="13" width="16.54296875" customWidth="1"/>
    <col min="14" max="14" width="6.1796875" customWidth="1"/>
    <col min="15" max="15" width="3.1796875" customWidth="1"/>
    <col min="16" max="16" width="101.81640625" customWidth="1"/>
    <col min="17" max="17" width="29.453125" customWidth="1"/>
    <col min="18" max="18" width="28.81640625" customWidth="1"/>
    <col min="19" max="19" width="33.54296875" customWidth="1"/>
    <col min="20" max="20" width="24" customWidth="1"/>
    <col min="21" max="21" width="18.453125" customWidth="1"/>
    <col min="22" max="22" width="4.54296875" bestFit="1" customWidth="1"/>
    <col min="23" max="29" width="18.453125" customWidth="1"/>
  </cols>
  <sheetData>
    <row r="1" spans="1:257" ht="8.25" customHeight="1" x14ac:dyDescent="0.25"/>
    <row r="2" spans="1:257" s="3" customFormat="1" ht="5.15" customHeight="1" thickBot="1" x14ac:dyDescent="0.35">
      <c r="A2" s="2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60"/>
      <c r="BY2" s="60"/>
      <c r="BZ2" s="60"/>
      <c r="CA2" s="60"/>
      <c r="CB2" s="60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1"/>
      <c r="DY2" s="1"/>
      <c r="DZ2" s="1"/>
      <c r="EA2" s="1"/>
    </row>
    <row r="3" spans="1:257" s="3" customFormat="1" ht="0.65" customHeight="1" x14ac:dyDescent="0.3">
      <c r="A3" s="2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60"/>
      <c r="BY3" s="60"/>
      <c r="BZ3" s="60"/>
      <c r="CA3" s="60"/>
      <c r="CB3" s="60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1"/>
      <c r="DY3" s="1"/>
      <c r="DZ3" s="1"/>
      <c r="EA3" s="1"/>
    </row>
    <row r="4" spans="1:257" s="78" customFormat="1" ht="0.65" customHeight="1" x14ac:dyDescent="0.35">
      <c r="A4" s="4"/>
      <c r="B4" s="4"/>
      <c r="C4" s="1"/>
      <c r="D4" s="1"/>
      <c r="E4" s="72"/>
      <c r="F4" s="7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74"/>
      <c r="BH4" s="74"/>
      <c r="BI4" s="74"/>
      <c r="BJ4" s="74"/>
      <c r="BK4" s="75"/>
      <c r="BL4" s="1"/>
      <c r="BM4" s="76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3"/>
      <c r="DS4" s="74"/>
      <c r="DT4" s="74"/>
      <c r="DU4" s="74"/>
      <c r="DV4" s="74"/>
      <c r="DW4" s="74"/>
      <c r="DX4" s="74"/>
      <c r="DY4" s="74"/>
      <c r="DZ4" s="1"/>
      <c r="EA4" s="1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  <c r="HK4" s="77"/>
      <c r="HL4" s="77"/>
      <c r="HM4" s="77"/>
      <c r="HN4" s="77"/>
      <c r="HO4" s="77"/>
      <c r="HP4" s="77"/>
      <c r="HQ4" s="77"/>
      <c r="HR4" s="77"/>
      <c r="HS4" s="77"/>
      <c r="HT4" s="77"/>
      <c r="HU4" s="77"/>
      <c r="HV4" s="77"/>
      <c r="HW4" s="77"/>
      <c r="HX4" s="77"/>
      <c r="HY4" s="77"/>
      <c r="HZ4" s="77"/>
      <c r="IA4" s="77"/>
      <c r="IB4" s="77"/>
      <c r="IC4" s="77"/>
      <c r="ID4" s="77"/>
      <c r="IE4" s="77"/>
      <c r="IF4" s="77"/>
      <c r="IG4" s="77"/>
      <c r="IH4" s="77"/>
      <c r="II4" s="77"/>
      <c r="IJ4" s="77"/>
      <c r="IK4" s="77"/>
      <c r="IL4" s="77"/>
      <c r="IM4" s="77"/>
      <c r="IN4" s="77"/>
      <c r="IO4" s="77"/>
      <c r="IP4" s="77"/>
      <c r="IQ4" s="77"/>
      <c r="IR4" s="77"/>
      <c r="IS4" s="77"/>
      <c r="IT4" s="77"/>
      <c r="IU4" s="77"/>
      <c r="IV4" s="77"/>
      <c r="IW4" s="77"/>
    </row>
    <row r="5" spans="1:257" s="3" customFormat="1" ht="0.65" customHeight="1" x14ac:dyDescent="0.3">
      <c r="A5" s="2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74"/>
      <c r="BV5" s="79"/>
      <c r="BW5" s="74"/>
      <c r="BX5" s="80"/>
      <c r="BY5" s="80"/>
      <c r="BZ5" s="80"/>
      <c r="CA5" s="80"/>
      <c r="CB5" s="80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81"/>
      <c r="DH5" s="81"/>
      <c r="DI5" s="81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1"/>
      <c r="EA5" s="1"/>
    </row>
    <row r="6" spans="1:257" s="83" customFormat="1" ht="0.65" customHeight="1" thickBot="1" x14ac:dyDescent="0.35">
      <c r="A6" s="2"/>
      <c r="B6" s="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</row>
    <row r="7" spans="1:257" ht="16" customHeight="1" x14ac:dyDescent="0.3">
      <c r="C7" s="84"/>
      <c r="D7" s="85"/>
      <c r="E7" s="85"/>
      <c r="F7" s="85"/>
      <c r="G7" s="86"/>
      <c r="H7" s="86"/>
      <c r="I7" s="86"/>
      <c r="J7" s="86"/>
      <c r="K7" s="86"/>
      <c r="L7" s="86"/>
      <c r="M7" s="87"/>
      <c r="N7" s="252" t="s">
        <v>83</v>
      </c>
      <c r="O7" s="253"/>
      <c r="P7" s="253"/>
      <c r="Q7" s="253"/>
      <c r="R7" s="254"/>
      <c r="S7" s="88" t="s">
        <v>2</v>
      </c>
      <c r="T7" s="89"/>
    </row>
    <row r="8" spans="1:257" ht="16" customHeight="1" x14ac:dyDescent="0.3">
      <c r="C8" s="90"/>
      <c r="D8" s="91"/>
      <c r="E8" s="5"/>
      <c r="F8" s="5"/>
      <c r="G8" s="92"/>
      <c r="H8" s="92"/>
      <c r="I8" s="92"/>
      <c r="J8" s="92"/>
      <c r="K8" s="92"/>
      <c r="L8" s="92"/>
      <c r="M8" s="6"/>
      <c r="N8" s="255"/>
      <c r="O8" s="256"/>
      <c r="P8" s="256"/>
      <c r="Q8" s="256"/>
      <c r="R8" s="257"/>
      <c r="S8" s="93" t="s">
        <v>3</v>
      </c>
      <c r="T8" s="94"/>
    </row>
    <row r="9" spans="1:257" ht="16" customHeight="1" x14ac:dyDescent="0.3">
      <c r="C9" s="90"/>
      <c r="D9" s="91"/>
      <c r="E9" s="91"/>
      <c r="F9" s="91"/>
      <c r="G9" s="95"/>
      <c r="H9" s="95"/>
      <c r="I9" s="95"/>
      <c r="J9" s="95"/>
      <c r="K9" s="95"/>
      <c r="L9" s="95"/>
      <c r="M9" s="6"/>
      <c r="N9" s="255"/>
      <c r="O9" s="256"/>
      <c r="P9" s="256"/>
      <c r="Q9" s="256"/>
      <c r="R9" s="257"/>
      <c r="S9" s="93" t="s">
        <v>35</v>
      </c>
      <c r="T9" s="96"/>
    </row>
    <row r="10" spans="1:257" ht="16" customHeight="1" x14ac:dyDescent="0.3">
      <c r="C10" s="90"/>
      <c r="D10" s="5"/>
      <c r="E10" s="5"/>
      <c r="F10" s="5"/>
      <c r="G10" s="92"/>
      <c r="H10" s="92"/>
      <c r="I10" s="92"/>
      <c r="J10" s="92"/>
      <c r="K10" s="92"/>
      <c r="L10" s="92"/>
      <c r="M10" s="6"/>
      <c r="N10" s="255"/>
      <c r="O10" s="256"/>
      <c r="P10" s="256"/>
      <c r="Q10" s="256"/>
      <c r="R10" s="257"/>
      <c r="S10" s="93" t="s">
        <v>36</v>
      </c>
      <c r="T10" s="97"/>
    </row>
    <row r="11" spans="1:257" ht="6.75" customHeight="1" x14ac:dyDescent="0.3">
      <c r="C11" s="98"/>
      <c r="D11" s="12"/>
      <c r="E11" s="12"/>
      <c r="F11" s="12"/>
      <c r="G11" s="99"/>
      <c r="H11" s="99"/>
      <c r="I11" s="99"/>
      <c r="J11" s="99"/>
      <c r="K11" s="99"/>
      <c r="L11" s="99"/>
      <c r="M11" s="12"/>
      <c r="N11" s="100"/>
      <c r="O11" s="100"/>
      <c r="P11" s="100"/>
      <c r="Q11" s="100"/>
      <c r="R11" s="100"/>
      <c r="S11" s="101"/>
      <c r="T11" s="102"/>
    </row>
    <row r="12" spans="1:257" ht="8.25" customHeight="1" x14ac:dyDescent="0.3">
      <c r="C12" s="103"/>
      <c r="D12" s="1"/>
      <c r="E12" s="58"/>
      <c r="F12" s="104"/>
      <c r="G12" s="105"/>
      <c r="H12" s="105"/>
      <c r="I12" s="105"/>
      <c r="J12" s="105"/>
      <c r="K12" s="105"/>
      <c r="L12" s="105"/>
      <c r="M12" s="105"/>
      <c r="N12" s="105"/>
      <c r="O12" s="105"/>
      <c r="P12" s="106"/>
      <c r="Q12" s="106"/>
      <c r="R12" s="7"/>
      <c r="S12" s="107"/>
      <c r="T12" s="108"/>
    </row>
    <row r="13" spans="1:257" ht="27" customHeight="1" x14ac:dyDescent="0.35">
      <c r="C13" s="103"/>
      <c r="D13" s="1"/>
      <c r="E13" s="58"/>
      <c r="F13" s="104"/>
      <c r="G13" s="105"/>
      <c r="H13" s="109" t="s">
        <v>12</v>
      </c>
      <c r="I13" s="105"/>
      <c r="J13" s="105"/>
      <c r="K13" s="105"/>
      <c r="L13" s="105"/>
      <c r="M13" s="105"/>
      <c r="N13" s="105"/>
      <c r="O13" s="105"/>
      <c r="P13" s="106"/>
      <c r="Q13" s="106"/>
      <c r="R13" s="7"/>
      <c r="S13" s="107"/>
      <c r="T13" s="108"/>
    </row>
    <row r="14" spans="1:257" ht="7.5" customHeight="1" x14ac:dyDescent="0.3">
      <c r="C14" s="103"/>
      <c r="D14" s="1"/>
      <c r="E14" s="58"/>
      <c r="F14" s="104"/>
      <c r="G14" s="105"/>
      <c r="H14" s="105"/>
      <c r="I14" s="105"/>
      <c r="J14" s="105"/>
      <c r="K14" s="105"/>
      <c r="L14" s="105"/>
      <c r="M14" s="105"/>
      <c r="N14" s="105"/>
      <c r="O14" s="105"/>
      <c r="P14" s="106"/>
      <c r="Q14" s="106"/>
      <c r="R14" s="7"/>
      <c r="S14" s="107"/>
      <c r="T14" s="108"/>
    </row>
    <row r="15" spans="1:257" ht="20.149999999999999" customHeight="1" x14ac:dyDescent="0.3">
      <c r="C15" s="103"/>
      <c r="D15" s="1"/>
      <c r="E15" s="110"/>
      <c r="F15" s="111"/>
      <c r="G15" s="112"/>
      <c r="H15" s="113" t="s">
        <v>37</v>
      </c>
      <c r="I15" s="112"/>
      <c r="J15" s="114"/>
      <c r="K15" s="114"/>
      <c r="L15" s="114"/>
      <c r="M15" s="115"/>
      <c r="N15" s="115"/>
      <c r="O15" s="115"/>
      <c r="P15" s="106"/>
      <c r="Q15" s="106"/>
      <c r="R15" s="106"/>
      <c r="S15" s="116"/>
      <c r="T15" s="117"/>
    </row>
    <row r="16" spans="1:257" ht="19.5" customHeight="1" x14ac:dyDescent="0.3">
      <c r="C16" s="118"/>
      <c r="D16" s="119"/>
      <c r="E16" s="120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21"/>
      <c r="R16" s="121"/>
      <c r="S16" s="122"/>
      <c r="T16" s="123"/>
    </row>
    <row r="17" spans="3:20" s="131" customFormat="1" ht="19.5" customHeight="1" x14ac:dyDescent="0.3">
      <c r="C17" s="124"/>
      <c r="D17" s="125"/>
      <c r="E17" s="126"/>
      <c r="F17" s="127"/>
      <c r="G17" s="127"/>
      <c r="H17" s="127" t="s">
        <v>38</v>
      </c>
      <c r="I17" s="127"/>
      <c r="J17" s="127"/>
      <c r="K17" s="127"/>
      <c r="L17" s="127"/>
      <c r="M17" s="127"/>
      <c r="N17" s="127"/>
      <c r="O17" s="127"/>
      <c r="P17" s="127"/>
      <c r="Q17" s="128"/>
      <c r="R17" s="128"/>
      <c r="S17" s="129"/>
      <c r="T17" s="130"/>
    </row>
    <row r="18" spans="3:20" ht="19.5" customHeight="1" x14ac:dyDescent="0.3">
      <c r="C18" s="118"/>
      <c r="D18" s="119"/>
      <c r="E18" s="120"/>
      <c r="F18" s="7"/>
      <c r="G18" s="7"/>
      <c r="H18" s="7" t="s">
        <v>39</v>
      </c>
      <c r="I18" s="7"/>
      <c r="J18" s="7"/>
      <c r="K18" s="7"/>
      <c r="L18" s="7"/>
      <c r="M18" s="7"/>
      <c r="N18" s="7"/>
      <c r="O18" s="7"/>
      <c r="P18" s="7"/>
      <c r="Q18" s="121"/>
      <c r="R18" s="121"/>
      <c r="S18" s="122"/>
      <c r="T18" s="123"/>
    </row>
    <row r="19" spans="3:20" ht="19.5" customHeight="1" x14ac:dyDescent="0.3">
      <c r="C19" s="118"/>
      <c r="D19" s="119"/>
      <c r="E19" s="120"/>
      <c r="F19" s="7"/>
      <c r="G19" s="7"/>
      <c r="H19" s="7" t="s">
        <v>40</v>
      </c>
      <c r="I19" s="7"/>
      <c r="J19" s="7"/>
      <c r="K19" s="7"/>
      <c r="L19" s="7"/>
      <c r="M19" s="7"/>
      <c r="N19" s="7"/>
      <c r="O19" s="7"/>
      <c r="P19" s="7"/>
      <c r="Q19" s="121"/>
      <c r="R19" s="121"/>
      <c r="S19" s="122"/>
      <c r="T19" s="123"/>
    </row>
    <row r="20" spans="3:20" ht="19.5" customHeight="1" x14ac:dyDescent="0.3">
      <c r="C20" s="118"/>
      <c r="D20" s="119"/>
      <c r="E20" s="120"/>
      <c r="F20" s="7"/>
      <c r="G20" s="7"/>
      <c r="H20" s="7" t="s">
        <v>41</v>
      </c>
      <c r="I20" s="7" t="s">
        <v>121</v>
      </c>
      <c r="J20" s="7"/>
      <c r="K20" s="7"/>
      <c r="L20" s="7"/>
      <c r="M20" s="7"/>
      <c r="N20" s="7"/>
      <c r="O20" s="7"/>
      <c r="P20" s="7"/>
      <c r="Q20" s="121"/>
      <c r="R20" s="121"/>
      <c r="S20" s="122"/>
      <c r="T20" s="123"/>
    </row>
    <row r="21" spans="3:20" ht="19.5" customHeight="1" x14ac:dyDescent="0.3">
      <c r="C21" s="118"/>
      <c r="D21" s="119"/>
      <c r="E21" s="120"/>
      <c r="F21" s="7"/>
      <c r="G21" s="7"/>
      <c r="H21" s="7" t="s">
        <v>42</v>
      </c>
      <c r="I21" s="7" t="s">
        <v>43</v>
      </c>
      <c r="J21" s="7"/>
      <c r="K21" s="7"/>
      <c r="L21" s="7"/>
      <c r="M21" s="7"/>
      <c r="N21" s="7"/>
      <c r="O21" s="7"/>
      <c r="P21" s="7"/>
      <c r="Q21" s="121"/>
      <c r="R21" s="121"/>
      <c r="S21" s="122"/>
      <c r="T21" s="123"/>
    </row>
    <row r="22" spans="3:20" ht="19.5" customHeight="1" x14ac:dyDescent="0.3">
      <c r="C22" s="118"/>
      <c r="D22" s="119"/>
      <c r="E22" s="120"/>
      <c r="F22" s="7"/>
      <c r="G22" s="7"/>
      <c r="H22" s="7" t="s">
        <v>44</v>
      </c>
      <c r="I22" s="7" t="s">
        <v>45</v>
      </c>
      <c r="J22" s="7"/>
      <c r="K22" s="7"/>
      <c r="L22" s="7"/>
      <c r="M22" s="7"/>
      <c r="N22" s="7"/>
      <c r="O22" s="7"/>
      <c r="P22" s="7"/>
      <c r="Q22" s="121"/>
      <c r="R22" s="121"/>
      <c r="S22" s="122"/>
      <c r="T22" s="123"/>
    </row>
    <row r="23" spans="3:20" ht="19.5" customHeight="1" x14ac:dyDescent="0.3">
      <c r="C23" s="118"/>
      <c r="D23" s="119"/>
      <c r="E23" s="120"/>
      <c r="F23" s="7"/>
      <c r="G23" s="7"/>
      <c r="H23" s="7" t="s">
        <v>46</v>
      </c>
      <c r="I23" s="7" t="s">
        <v>47</v>
      </c>
      <c r="J23" s="7"/>
      <c r="K23" s="7"/>
      <c r="L23" s="7"/>
      <c r="M23" s="7"/>
      <c r="N23" s="7"/>
      <c r="O23" s="7"/>
      <c r="P23" s="7"/>
      <c r="Q23" s="121"/>
      <c r="R23" s="121"/>
      <c r="S23" s="122"/>
      <c r="T23" s="123"/>
    </row>
    <row r="24" spans="3:20" ht="19.5" customHeight="1" x14ac:dyDescent="0.3">
      <c r="C24" s="118"/>
      <c r="D24" s="119"/>
      <c r="E24" s="120"/>
      <c r="F24" s="7"/>
      <c r="G24" s="7"/>
      <c r="H24" s="7" t="s">
        <v>48</v>
      </c>
      <c r="I24" s="7" t="s">
        <v>49</v>
      </c>
      <c r="J24" s="7"/>
      <c r="K24" s="7"/>
      <c r="L24" s="7"/>
      <c r="M24" s="7"/>
      <c r="N24" s="7"/>
      <c r="O24" s="7"/>
      <c r="P24" s="7"/>
      <c r="Q24" s="121"/>
      <c r="R24" s="121"/>
      <c r="S24" s="122"/>
      <c r="T24" s="123"/>
    </row>
    <row r="25" spans="3:20" ht="19.5" customHeight="1" x14ac:dyDescent="0.3">
      <c r="C25" s="118"/>
      <c r="D25" s="119"/>
      <c r="E25" s="120"/>
      <c r="F25" s="7"/>
      <c r="G25" s="7"/>
      <c r="H25" s="7" t="s">
        <v>50</v>
      </c>
      <c r="I25" s="7" t="s">
        <v>122</v>
      </c>
      <c r="J25" s="7"/>
      <c r="K25" s="7"/>
      <c r="L25" s="7"/>
      <c r="M25" s="7"/>
      <c r="N25" s="7"/>
      <c r="O25" s="7"/>
      <c r="P25" s="7"/>
      <c r="Q25" s="121"/>
      <c r="R25" s="121"/>
      <c r="S25" s="122"/>
      <c r="T25" s="123"/>
    </row>
    <row r="26" spans="3:20" ht="19.5" customHeight="1" x14ac:dyDescent="0.3">
      <c r="C26" s="118"/>
      <c r="D26" s="119"/>
      <c r="E26" s="120"/>
      <c r="F26" s="7"/>
      <c r="G26" s="7"/>
      <c r="H26" s="7" t="s">
        <v>51</v>
      </c>
      <c r="I26" s="7" t="s">
        <v>123</v>
      </c>
      <c r="J26" s="7"/>
      <c r="K26" s="7"/>
      <c r="L26" s="7"/>
      <c r="M26" s="7"/>
      <c r="N26" s="7"/>
      <c r="O26" s="7"/>
      <c r="P26" s="7"/>
      <c r="Q26" s="121"/>
      <c r="R26" s="121"/>
      <c r="S26" s="122"/>
      <c r="T26" s="123"/>
    </row>
    <row r="27" spans="3:20" ht="19.5" customHeight="1" x14ac:dyDescent="0.3">
      <c r="C27" s="118"/>
      <c r="D27" s="119"/>
      <c r="E27" s="120"/>
      <c r="F27" s="7"/>
      <c r="G27" s="7"/>
      <c r="H27" s="7" t="s">
        <v>52</v>
      </c>
      <c r="I27" s="7" t="s">
        <v>53</v>
      </c>
      <c r="J27" s="7"/>
      <c r="K27" s="7"/>
      <c r="L27" s="7"/>
      <c r="M27" s="7"/>
      <c r="N27" s="7"/>
      <c r="O27" s="7"/>
      <c r="P27" s="7"/>
      <c r="Q27" s="121"/>
      <c r="R27" s="121"/>
      <c r="S27" s="122"/>
      <c r="T27" s="123"/>
    </row>
    <row r="28" spans="3:20" ht="19.5" customHeight="1" x14ac:dyDescent="0.3">
      <c r="C28" s="118"/>
      <c r="D28" s="119"/>
      <c r="E28" s="120"/>
      <c r="F28" s="7"/>
      <c r="G28" s="7"/>
      <c r="H28" s="7" t="s">
        <v>54</v>
      </c>
      <c r="I28" s="7" t="s">
        <v>55</v>
      </c>
      <c r="J28" s="7"/>
      <c r="K28" s="7"/>
      <c r="L28" s="7"/>
      <c r="M28" s="7"/>
      <c r="N28" s="7"/>
      <c r="O28" s="7"/>
      <c r="P28" s="7"/>
      <c r="Q28" s="121"/>
      <c r="R28" s="121"/>
      <c r="S28" s="122"/>
      <c r="T28" s="123"/>
    </row>
    <row r="29" spans="3:20" ht="19.5" customHeight="1" x14ac:dyDescent="0.3">
      <c r="C29" s="118"/>
      <c r="D29" s="119"/>
      <c r="E29" s="120"/>
      <c r="F29" s="7"/>
      <c r="G29" s="7"/>
      <c r="H29" s="7" t="s">
        <v>56</v>
      </c>
      <c r="I29" s="7" t="s">
        <v>124</v>
      </c>
      <c r="J29" s="7"/>
      <c r="K29" s="7"/>
      <c r="L29" s="7"/>
      <c r="M29" s="7"/>
      <c r="N29" s="7"/>
      <c r="O29" s="7"/>
      <c r="P29" s="7"/>
      <c r="Q29" s="121"/>
      <c r="R29" s="121"/>
      <c r="S29" s="122"/>
      <c r="T29" s="123"/>
    </row>
    <row r="30" spans="3:20" ht="19.5" customHeight="1" x14ac:dyDescent="0.3">
      <c r="C30" s="118"/>
      <c r="D30" s="119"/>
      <c r="E30" s="120"/>
      <c r="F30" s="7"/>
      <c r="G30" s="7"/>
      <c r="H30" s="7" t="s">
        <v>57</v>
      </c>
      <c r="I30" s="7" t="s">
        <v>125</v>
      </c>
      <c r="J30" s="7"/>
      <c r="K30" s="7"/>
      <c r="L30" s="7"/>
      <c r="M30" s="7"/>
      <c r="N30" s="7"/>
      <c r="O30" s="7"/>
      <c r="P30" s="7"/>
      <c r="Q30" s="121"/>
      <c r="R30" s="121"/>
      <c r="S30" s="122"/>
      <c r="T30" s="123"/>
    </row>
    <row r="31" spans="3:20" ht="19.5" customHeight="1" x14ac:dyDescent="0.3">
      <c r="C31" s="118"/>
      <c r="D31" s="119"/>
      <c r="E31" s="120"/>
      <c r="F31" s="7"/>
      <c r="G31" s="7"/>
      <c r="H31" s="7" t="s">
        <v>130</v>
      </c>
      <c r="I31" s="7" t="s">
        <v>126</v>
      </c>
      <c r="J31" s="7"/>
      <c r="K31" s="7"/>
      <c r="L31" s="7"/>
      <c r="M31" s="7"/>
      <c r="N31" s="7"/>
      <c r="O31" s="7"/>
      <c r="P31" s="7"/>
      <c r="Q31" s="121"/>
      <c r="R31" s="121"/>
      <c r="S31" s="122"/>
      <c r="T31" s="123"/>
    </row>
    <row r="32" spans="3:20" ht="19.5" customHeight="1" x14ac:dyDescent="0.3">
      <c r="C32" s="118"/>
      <c r="D32" s="119"/>
      <c r="E32" s="120"/>
      <c r="F32" s="7"/>
      <c r="G32" s="7"/>
      <c r="H32" s="7" t="s">
        <v>131</v>
      </c>
      <c r="I32" s="7" t="s">
        <v>127</v>
      </c>
      <c r="J32" s="7"/>
      <c r="K32" s="7"/>
      <c r="L32" s="7"/>
      <c r="M32" s="7"/>
      <c r="N32" s="7"/>
      <c r="O32" s="7"/>
      <c r="P32" s="7"/>
      <c r="Q32" s="121"/>
      <c r="R32" s="121"/>
      <c r="S32" s="122"/>
      <c r="T32" s="123"/>
    </row>
    <row r="33" spans="3:20" ht="19.5" customHeight="1" x14ac:dyDescent="0.3">
      <c r="C33" s="118"/>
      <c r="D33" s="119"/>
      <c r="E33" s="120"/>
      <c r="F33" s="7"/>
      <c r="G33" s="7"/>
      <c r="H33" s="7" t="s">
        <v>132</v>
      </c>
      <c r="I33" s="7" t="s">
        <v>128</v>
      </c>
      <c r="J33" s="7"/>
      <c r="K33" s="7"/>
      <c r="L33" s="7"/>
      <c r="M33" s="7"/>
      <c r="N33" s="7"/>
      <c r="O33" s="7"/>
      <c r="P33" s="7"/>
      <c r="Q33" s="121"/>
      <c r="R33" s="121"/>
      <c r="S33" s="122"/>
      <c r="T33" s="123"/>
    </row>
    <row r="34" spans="3:20" ht="19.5" customHeight="1" x14ac:dyDescent="0.3">
      <c r="C34" s="118"/>
      <c r="D34" s="119"/>
      <c r="E34" s="120"/>
      <c r="F34" s="7"/>
      <c r="G34" s="7"/>
      <c r="H34" s="7" t="s">
        <v>133</v>
      </c>
      <c r="I34" s="7" t="s">
        <v>129</v>
      </c>
      <c r="J34" s="7"/>
      <c r="K34" s="7"/>
      <c r="L34" s="7"/>
      <c r="M34" s="7"/>
      <c r="N34" s="7"/>
      <c r="O34" s="7"/>
      <c r="P34" s="7"/>
      <c r="Q34" s="121"/>
      <c r="R34" s="121"/>
      <c r="S34" s="122"/>
      <c r="T34" s="123"/>
    </row>
    <row r="35" spans="3:20" ht="19.5" customHeight="1" x14ac:dyDescent="0.3">
      <c r="C35" s="118"/>
      <c r="D35" s="119"/>
      <c r="E35" s="12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121"/>
      <c r="R35" s="121"/>
      <c r="S35" s="122"/>
      <c r="T35" s="123"/>
    </row>
    <row r="36" spans="3:20" ht="19.5" customHeight="1" x14ac:dyDescent="0.3">
      <c r="C36" s="118"/>
      <c r="D36" s="119"/>
      <c r="E36" s="120"/>
      <c r="F36" s="7"/>
      <c r="G36" s="7"/>
      <c r="H36" s="127" t="s">
        <v>58</v>
      </c>
      <c r="I36" s="7"/>
      <c r="J36" s="7"/>
      <c r="K36" s="7"/>
      <c r="L36" s="7"/>
      <c r="M36" s="7"/>
      <c r="N36" s="7"/>
      <c r="O36" s="7"/>
      <c r="P36" s="7"/>
      <c r="Q36" s="121"/>
      <c r="R36" s="121"/>
      <c r="S36" s="122"/>
      <c r="T36" s="123"/>
    </row>
    <row r="37" spans="3:20" ht="19.5" customHeight="1" x14ac:dyDescent="0.3">
      <c r="C37" s="118"/>
      <c r="D37" s="119"/>
      <c r="E37" s="120"/>
      <c r="F37" s="7"/>
      <c r="G37" s="7"/>
      <c r="H37" s="7" t="s">
        <v>59</v>
      </c>
      <c r="I37" s="7"/>
      <c r="J37" s="7"/>
      <c r="K37" s="7"/>
      <c r="L37" s="7"/>
      <c r="M37" s="7"/>
      <c r="N37" s="7"/>
      <c r="O37" s="7"/>
      <c r="P37" s="7"/>
      <c r="Q37" s="121"/>
      <c r="R37" s="121"/>
      <c r="S37" s="122"/>
      <c r="T37" s="123"/>
    </row>
    <row r="38" spans="3:20" ht="19.5" customHeight="1" x14ac:dyDescent="0.3">
      <c r="C38" s="118"/>
      <c r="D38" s="119"/>
      <c r="E38" s="120"/>
      <c r="F38" s="7"/>
      <c r="G38" s="7"/>
      <c r="H38" s="132" t="s">
        <v>41</v>
      </c>
      <c r="I38" s="132" t="s">
        <v>134</v>
      </c>
      <c r="J38" s="132"/>
      <c r="K38" s="132"/>
      <c r="L38" s="132"/>
      <c r="M38" s="7"/>
      <c r="N38" s="7"/>
      <c r="O38" s="7"/>
      <c r="P38" s="7"/>
      <c r="Q38" s="121"/>
      <c r="R38" s="121"/>
      <c r="S38" s="122"/>
      <c r="T38" s="123"/>
    </row>
    <row r="39" spans="3:20" ht="19.5" customHeight="1" x14ac:dyDescent="0.3">
      <c r="C39" s="118"/>
      <c r="D39" s="119"/>
      <c r="E39" s="120"/>
      <c r="F39" s="7"/>
      <c r="G39" s="7"/>
      <c r="H39" s="132" t="s">
        <v>42</v>
      </c>
      <c r="I39" s="132" t="s">
        <v>60</v>
      </c>
      <c r="J39" s="132"/>
      <c r="K39" s="132"/>
      <c r="L39" s="132"/>
      <c r="M39" s="7"/>
      <c r="N39" s="7"/>
      <c r="O39" s="7"/>
      <c r="P39" s="7"/>
      <c r="Q39" s="121"/>
      <c r="R39" s="121"/>
      <c r="S39" s="122"/>
      <c r="T39" s="123"/>
    </row>
    <row r="40" spans="3:20" ht="19.5" customHeight="1" x14ac:dyDescent="0.3">
      <c r="C40" s="118"/>
      <c r="D40" s="119"/>
      <c r="E40" s="120"/>
      <c r="F40" s="7"/>
      <c r="G40" s="7"/>
      <c r="H40" s="132" t="s">
        <v>44</v>
      </c>
      <c r="I40" s="132" t="s">
        <v>61</v>
      </c>
      <c r="J40" s="132"/>
      <c r="K40" s="132"/>
      <c r="L40" s="132"/>
      <c r="M40" s="7"/>
      <c r="N40" s="7"/>
      <c r="O40" s="7"/>
      <c r="P40" s="7"/>
      <c r="Q40" s="121"/>
      <c r="R40" s="121"/>
      <c r="S40" s="122"/>
      <c r="T40" s="123"/>
    </row>
    <row r="41" spans="3:20" ht="19.5" customHeight="1" x14ac:dyDescent="0.3">
      <c r="C41" s="118"/>
      <c r="D41" s="119"/>
      <c r="E41" s="120"/>
      <c r="F41" s="7"/>
      <c r="G41" s="7"/>
      <c r="H41" s="132" t="s">
        <v>46</v>
      </c>
      <c r="I41" s="132" t="s">
        <v>62</v>
      </c>
      <c r="J41" s="132"/>
      <c r="K41" s="132"/>
      <c r="L41" s="132"/>
      <c r="M41" s="7"/>
      <c r="N41" s="7"/>
      <c r="O41" s="7"/>
      <c r="P41" s="7"/>
      <c r="Q41" s="121"/>
      <c r="R41" s="121"/>
      <c r="S41" s="122"/>
      <c r="T41" s="123"/>
    </row>
    <row r="42" spans="3:20" ht="19.5" customHeight="1" x14ac:dyDescent="0.3">
      <c r="C42" s="118"/>
      <c r="D42" s="119"/>
      <c r="E42" s="120"/>
      <c r="F42" s="7"/>
      <c r="G42" s="7"/>
      <c r="H42" s="132" t="s">
        <v>48</v>
      </c>
      <c r="I42" s="132" t="s">
        <v>63</v>
      </c>
      <c r="J42" s="132"/>
      <c r="K42" s="132"/>
      <c r="L42" s="132"/>
      <c r="M42" s="7"/>
      <c r="N42" s="7"/>
      <c r="O42" s="7"/>
      <c r="P42" s="7"/>
      <c r="Q42" s="121"/>
      <c r="R42" s="121"/>
      <c r="S42" s="122"/>
      <c r="T42" s="123"/>
    </row>
    <row r="43" spans="3:20" ht="19.5" customHeight="1" x14ac:dyDescent="0.3">
      <c r="C43" s="118"/>
      <c r="D43" s="119"/>
      <c r="E43" s="120"/>
      <c r="F43" s="7"/>
      <c r="G43" s="7"/>
      <c r="H43" s="132" t="s">
        <v>50</v>
      </c>
      <c r="I43" s="132" t="s">
        <v>128</v>
      </c>
      <c r="J43" s="132"/>
      <c r="K43" s="132"/>
      <c r="L43" s="132"/>
      <c r="M43" s="7"/>
      <c r="N43" s="7"/>
      <c r="O43" s="7"/>
      <c r="P43" s="7"/>
      <c r="Q43" s="121"/>
      <c r="R43" s="121"/>
      <c r="S43" s="122"/>
      <c r="T43" s="123"/>
    </row>
    <row r="44" spans="3:20" ht="19.5" customHeight="1" x14ac:dyDescent="0.3">
      <c r="C44" s="118"/>
      <c r="D44" s="119"/>
      <c r="E44" s="120"/>
      <c r="F44" s="7"/>
      <c r="G44" s="7"/>
      <c r="H44" s="132" t="s">
        <v>51</v>
      </c>
      <c r="I44" s="132" t="s">
        <v>129</v>
      </c>
      <c r="J44" s="132"/>
      <c r="K44" s="132"/>
      <c r="L44" s="132"/>
      <c r="M44" s="7"/>
      <c r="N44" s="7"/>
      <c r="O44" s="7"/>
      <c r="P44" s="7"/>
      <c r="Q44" s="121"/>
      <c r="R44" s="121"/>
      <c r="S44" s="122"/>
      <c r="T44" s="123"/>
    </row>
    <row r="45" spans="3:20" ht="19.5" customHeight="1" x14ac:dyDescent="0.3">
      <c r="C45" s="118"/>
      <c r="D45" s="119"/>
      <c r="E45" s="120"/>
      <c r="F45" s="7"/>
      <c r="G45" s="7"/>
      <c r="H45" s="132"/>
      <c r="I45" s="132"/>
      <c r="J45" s="132"/>
      <c r="K45" s="132"/>
      <c r="L45" s="132"/>
      <c r="M45" s="7"/>
      <c r="N45" s="7"/>
      <c r="O45" s="7"/>
      <c r="P45" s="7"/>
      <c r="Q45" s="121"/>
      <c r="R45" s="121"/>
      <c r="S45" s="122"/>
      <c r="T45" s="123"/>
    </row>
    <row r="46" spans="3:20" ht="19.5" customHeight="1" x14ac:dyDescent="0.3">
      <c r="C46" s="118"/>
      <c r="D46" s="119"/>
      <c r="E46" s="120"/>
      <c r="F46" s="7"/>
      <c r="G46" s="7"/>
      <c r="H46" s="133" t="s">
        <v>64</v>
      </c>
      <c r="I46" s="132"/>
      <c r="J46" s="132"/>
      <c r="K46" s="132"/>
      <c r="L46" s="132"/>
      <c r="M46" s="7"/>
      <c r="N46" s="7"/>
      <c r="O46" s="7"/>
      <c r="P46" s="7"/>
      <c r="Q46" s="121"/>
      <c r="R46" s="121"/>
      <c r="S46" s="122"/>
      <c r="T46" s="123"/>
    </row>
    <row r="47" spans="3:20" ht="19.5" customHeight="1" x14ac:dyDescent="0.3">
      <c r="C47" s="118"/>
      <c r="D47" s="119"/>
      <c r="E47" s="120"/>
      <c r="F47" s="7"/>
      <c r="G47" s="7"/>
      <c r="H47" s="132" t="s">
        <v>65</v>
      </c>
      <c r="I47" s="132"/>
      <c r="J47" s="132"/>
      <c r="K47" s="132"/>
      <c r="L47" s="132"/>
      <c r="M47" s="7"/>
      <c r="N47" s="7"/>
      <c r="O47" s="7"/>
      <c r="P47" s="7"/>
      <c r="Q47" s="121"/>
      <c r="R47" s="121"/>
      <c r="S47" s="122"/>
      <c r="T47" s="123"/>
    </row>
    <row r="48" spans="3:20" ht="19.5" customHeight="1" x14ac:dyDescent="0.3">
      <c r="C48" s="118"/>
      <c r="D48" s="119"/>
      <c r="E48" s="120"/>
      <c r="F48" s="7"/>
      <c r="G48" s="7"/>
      <c r="H48" s="132" t="s">
        <v>66</v>
      </c>
      <c r="I48" s="132"/>
      <c r="J48" s="132"/>
      <c r="K48" s="132"/>
      <c r="L48" s="132"/>
      <c r="M48" s="7"/>
      <c r="N48" s="7"/>
      <c r="O48" s="7"/>
      <c r="P48" s="7"/>
      <c r="Q48" s="121"/>
      <c r="R48" s="121"/>
      <c r="S48" s="122"/>
      <c r="T48" s="123"/>
    </row>
    <row r="49" spans="3:20" ht="19.5" customHeight="1" x14ac:dyDescent="0.3">
      <c r="C49" s="118"/>
      <c r="D49" s="119"/>
      <c r="E49" s="120"/>
      <c r="F49" s="7"/>
      <c r="G49" s="7"/>
      <c r="H49" s="132" t="s">
        <v>41</v>
      </c>
      <c r="I49" s="132" t="s">
        <v>67</v>
      </c>
      <c r="J49" s="132"/>
      <c r="K49" s="132"/>
      <c r="L49" s="132"/>
      <c r="M49" s="7"/>
      <c r="N49" s="7"/>
      <c r="O49" s="7"/>
      <c r="P49" s="7"/>
      <c r="Q49" s="121"/>
      <c r="R49" s="121"/>
      <c r="S49" s="122"/>
      <c r="T49" s="123"/>
    </row>
    <row r="50" spans="3:20" ht="19.5" customHeight="1" x14ac:dyDescent="0.3">
      <c r="C50" s="118"/>
      <c r="D50" s="119"/>
      <c r="E50" s="120"/>
      <c r="F50" s="7"/>
      <c r="G50" s="7"/>
      <c r="H50" s="132" t="s">
        <v>42</v>
      </c>
      <c r="I50" s="132" t="s">
        <v>135</v>
      </c>
      <c r="J50" s="132"/>
      <c r="K50" s="132"/>
      <c r="L50" s="132"/>
      <c r="M50" s="7"/>
      <c r="N50" s="7"/>
      <c r="O50" s="7"/>
      <c r="P50" s="7"/>
      <c r="Q50" s="121"/>
      <c r="R50" s="121"/>
      <c r="S50" s="122"/>
      <c r="T50" s="123"/>
    </row>
    <row r="51" spans="3:20" ht="19.5" customHeight="1" x14ac:dyDescent="0.3">
      <c r="C51" s="118"/>
      <c r="D51" s="119"/>
      <c r="E51" s="120"/>
      <c r="F51" s="7"/>
      <c r="G51" s="7"/>
      <c r="H51" s="132" t="s">
        <v>44</v>
      </c>
      <c r="I51" s="132" t="s">
        <v>136</v>
      </c>
      <c r="J51" s="132"/>
      <c r="K51" s="132"/>
      <c r="L51" s="132"/>
      <c r="M51" s="7"/>
      <c r="N51" s="7"/>
      <c r="O51" s="7"/>
      <c r="P51" s="7"/>
      <c r="Q51" s="121"/>
      <c r="R51" s="121"/>
      <c r="S51" s="122"/>
      <c r="T51" s="123"/>
    </row>
    <row r="52" spans="3:20" ht="19.5" customHeight="1" x14ac:dyDescent="0.3">
      <c r="C52" s="118"/>
      <c r="D52" s="119"/>
      <c r="E52" s="120"/>
      <c r="F52" s="7"/>
      <c r="G52" s="7"/>
      <c r="H52" s="132" t="s">
        <v>46</v>
      </c>
      <c r="I52" s="132" t="s">
        <v>68</v>
      </c>
      <c r="J52" s="132"/>
      <c r="K52" s="132"/>
      <c r="L52" s="132"/>
      <c r="M52" s="7"/>
      <c r="N52" s="7"/>
      <c r="O52" s="7"/>
      <c r="P52" s="7"/>
      <c r="Q52" s="121"/>
      <c r="R52" s="121"/>
      <c r="S52" s="122"/>
      <c r="T52" s="123"/>
    </row>
    <row r="53" spans="3:20" s="131" customFormat="1" ht="19.5" customHeight="1" x14ac:dyDescent="0.3">
      <c r="C53" s="124"/>
      <c r="D53" s="125"/>
      <c r="E53" s="126"/>
      <c r="F53" s="127"/>
      <c r="G53" s="127"/>
      <c r="H53" s="132" t="s">
        <v>48</v>
      </c>
      <c r="I53" s="132" t="s">
        <v>69</v>
      </c>
      <c r="J53" s="132"/>
      <c r="K53" s="133"/>
      <c r="L53" s="133"/>
      <c r="M53" s="127"/>
      <c r="N53" s="127"/>
      <c r="O53" s="127"/>
      <c r="P53" s="127"/>
      <c r="Q53" s="128"/>
      <c r="R53" s="128"/>
      <c r="S53" s="129"/>
      <c r="T53" s="130"/>
    </row>
    <row r="54" spans="3:20" s="131" customFormat="1" ht="19.5" customHeight="1" x14ac:dyDescent="0.3">
      <c r="C54" s="124"/>
      <c r="D54" s="125"/>
      <c r="E54" s="126"/>
      <c r="F54" s="127"/>
      <c r="G54" s="127"/>
      <c r="H54" s="132" t="s">
        <v>50</v>
      </c>
      <c r="I54" s="132" t="s">
        <v>137</v>
      </c>
      <c r="J54" s="132"/>
      <c r="K54" s="133"/>
      <c r="L54" s="133"/>
      <c r="M54" s="127"/>
      <c r="N54" s="127"/>
      <c r="O54" s="127"/>
      <c r="P54" s="127"/>
      <c r="Q54" s="128"/>
      <c r="R54" s="128"/>
      <c r="S54" s="129"/>
      <c r="T54" s="130"/>
    </row>
    <row r="55" spans="3:20" s="131" customFormat="1" ht="19.5" customHeight="1" x14ac:dyDescent="0.3">
      <c r="C55" s="124"/>
      <c r="D55" s="125"/>
      <c r="E55" s="126"/>
      <c r="F55" s="127"/>
      <c r="G55" s="127"/>
      <c r="H55" s="132" t="s">
        <v>51</v>
      </c>
      <c r="I55" s="132" t="s">
        <v>138</v>
      </c>
      <c r="J55" s="132"/>
      <c r="K55" s="133"/>
      <c r="L55" s="133"/>
      <c r="M55" s="127"/>
      <c r="N55" s="127"/>
      <c r="O55" s="127"/>
      <c r="P55" s="127"/>
      <c r="Q55" s="128"/>
      <c r="R55" s="128"/>
      <c r="S55" s="129"/>
      <c r="T55" s="130"/>
    </row>
    <row r="56" spans="3:20" s="131" customFormat="1" ht="19.5" customHeight="1" x14ac:dyDescent="0.3">
      <c r="C56" s="124"/>
      <c r="D56" s="125"/>
      <c r="E56" s="126"/>
      <c r="F56" s="127"/>
      <c r="G56" s="127"/>
      <c r="H56" s="132" t="s">
        <v>52</v>
      </c>
      <c r="I56" s="132" t="s">
        <v>128</v>
      </c>
      <c r="J56" s="132"/>
      <c r="K56" s="133"/>
      <c r="L56" s="133"/>
      <c r="M56" s="127"/>
      <c r="N56" s="127"/>
      <c r="O56" s="127"/>
      <c r="P56" s="127"/>
      <c r="Q56" s="128"/>
      <c r="R56" s="128"/>
      <c r="S56" s="129"/>
      <c r="T56" s="130"/>
    </row>
    <row r="57" spans="3:20" s="131" customFormat="1" ht="19.5" customHeight="1" x14ac:dyDescent="0.3">
      <c r="C57" s="124"/>
      <c r="D57" s="125"/>
      <c r="E57" s="126"/>
      <c r="F57" s="127"/>
      <c r="G57" s="127"/>
      <c r="H57" s="132" t="s">
        <v>54</v>
      </c>
      <c r="I57" s="132" t="s">
        <v>129</v>
      </c>
      <c r="J57" s="132"/>
      <c r="K57" s="133"/>
      <c r="L57" s="133"/>
      <c r="M57" s="127"/>
      <c r="N57" s="127"/>
      <c r="O57" s="127"/>
      <c r="P57" s="127"/>
      <c r="Q57" s="128"/>
      <c r="R57" s="128"/>
      <c r="S57" s="129"/>
      <c r="T57" s="130"/>
    </row>
    <row r="58" spans="3:20" ht="19.5" customHeight="1" x14ac:dyDescent="0.3">
      <c r="C58" s="118"/>
      <c r="D58" s="119"/>
      <c r="E58" s="120"/>
      <c r="F58" s="7"/>
      <c r="G58" s="7"/>
      <c r="H58" s="132"/>
      <c r="I58" s="132"/>
      <c r="J58" s="132"/>
      <c r="K58" s="132"/>
      <c r="L58" s="132"/>
      <c r="M58" s="7"/>
      <c r="N58" s="7"/>
      <c r="O58" s="7"/>
      <c r="P58" s="7"/>
      <c r="Q58" s="121"/>
      <c r="R58" s="121"/>
      <c r="S58" s="122"/>
      <c r="T58" s="123"/>
    </row>
    <row r="59" spans="3:20" ht="19.5" customHeight="1" x14ac:dyDescent="0.3">
      <c r="C59" s="118"/>
      <c r="D59" s="119"/>
      <c r="E59" s="120"/>
      <c r="F59" s="7"/>
      <c r="G59" s="7"/>
      <c r="H59" s="133" t="s">
        <v>139</v>
      </c>
      <c r="I59" s="132"/>
      <c r="J59" s="132"/>
      <c r="K59" s="132"/>
      <c r="L59" s="132"/>
      <c r="M59" s="7"/>
      <c r="N59" s="7"/>
      <c r="O59" s="7"/>
      <c r="P59" s="7"/>
      <c r="Q59" s="121"/>
      <c r="R59" s="121"/>
      <c r="S59" s="122"/>
      <c r="T59" s="123"/>
    </row>
    <row r="60" spans="3:20" ht="19.5" customHeight="1" x14ac:dyDescent="0.3">
      <c r="C60" s="118"/>
      <c r="D60" s="119"/>
      <c r="E60" s="120"/>
      <c r="F60" s="7"/>
      <c r="G60" s="7"/>
      <c r="H60" s="132" t="s">
        <v>70</v>
      </c>
      <c r="I60" s="132"/>
      <c r="J60" s="132"/>
      <c r="K60" s="132"/>
      <c r="L60" s="132"/>
      <c r="M60" s="7"/>
      <c r="N60" s="7"/>
      <c r="O60" s="7"/>
      <c r="P60" s="7"/>
      <c r="Q60" s="121"/>
      <c r="R60" s="121"/>
      <c r="S60" s="122"/>
      <c r="T60" s="123"/>
    </row>
    <row r="61" spans="3:20" ht="19.5" customHeight="1" x14ac:dyDescent="0.3">
      <c r="C61" s="118"/>
      <c r="D61" s="119"/>
      <c r="E61" s="120"/>
      <c r="F61" s="7"/>
      <c r="G61" s="7"/>
      <c r="H61" s="132" t="s">
        <v>41</v>
      </c>
      <c r="I61" s="132" t="s">
        <v>140</v>
      </c>
      <c r="J61" s="132"/>
      <c r="K61" s="132"/>
      <c r="L61" s="132"/>
      <c r="M61" s="7"/>
      <c r="N61" s="7"/>
      <c r="O61" s="7"/>
      <c r="P61" s="7"/>
      <c r="Q61" s="121"/>
      <c r="R61" s="121"/>
      <c r="S61" s="122"/>
      <c r="T61" s="123"/>
    </row>
    <row r="62" spans="3:20" ht="19.5" customHeight="1" x14ac:dyDescent="0.3">
      <c r="C62" s="118"/>
      <c r="D62" s="119"/>
      <c r="E62" s="120"/>
      <c r="F62" s="7"/>
      <c r="G62" s="7"/>
      <c r="H62" s="132" t="s">
        <v>42</v>
      </c>
      <c r="I62" s="132" t="s">
        <v>71</v>
      </c>
      <c r="J62" s="132"/>
      <c r="K62" s="132"/>
      <c r="L62" s="132"/>
      <c r="M62" s="7"/>
      <c r="N62" s="7"/>
      <c r="O62" s="7"/>
      <c r="P62" s="7"/>
      <c r="Q62" s="121"/>
      <c r="R62" s="121"/>
      <c r="S62" s="122"/>
      <c r="T62" s="123"/>
    </row>
    <row r="63" spans="3:20" ht="19.5" customHeight="1" x14ac:dyDescent="0.3">
      <c r="C63" s="118"/>
      <c r="D63" s="119"/>
      <c r="E63" s="120"/>
      <c r="F63" s="7"/>
      <c r="G63" s="7"/>
      <c r="H63" s="132" t="s">
        <v>44</v>
      </c>
      <c r="I63" s="132" t="s">
        <v>72</v>
      </c>
      <c r="J63" s="132"/>
      <c r="K63" s="132"/>
      <c r="L63" s="132"/>
      <c r="M63" s="7"/>
      <c r="N63" s="7"/>
      <c r="O63" s="7"/>
      <c r="P63" s="7"/>
      <c r="Q63" s="121"/>
      <c r="R63" s="121"/>
      <c r="S63" s="122"/>
      <c r="T63" s="123"/>
    </row>
    <row r="64" spans="3:20" ht="19.5" customHeight="1" x14ac:dyDescent="0.3">
      <c r="C64" s="118"/>
      <c r="D64" s="119"/>
      <c r="E64" s="120"/>
      <c r="F64" s="7"/>
      <c r="G64" s="7"/>
      <c r="H64" s="132" t="s">
        <v>46</v>
      </c>
      <c r="I64" s="132" t="s">
        <v>141</v>
      </c>
      <c r="J64" s="132"/>
      <c r="K64" s="132"/>
      <c r="L64" s="132"/>
      <c r="M64" s="7"/>
      <c r="N64" s="7"/>
      <c r="O64" s="7"/>
      <c r="P64" s="7"/>
      <c r="Q64" s="121"/>
      <c r="R64" s="121"/>
      <c r="S64" s="122"/>
      <c r="T64" s="123"/>
    </row>
    <row r="65" spans="3:20" s="131" customFormat="1" ht="19.5" customHeight="1" x14ac:dyDescent="0.3">
      <c r="C65" s="124"/>
      <c r="D65" s="125"/>
      <c r="E65" s="126"/>
      <c r="F65" s="127"/>
      <c r="G65" s="127"/>
      <c r="H65" s="132" t="s">
        <v>48</v>
      </c>
      <c r="I65" s="132" t="s">
        <v>142</v>
      </c>
      <c r="J65" s="132"/>
      <c r="K65" s="132"/>
      <c r="L65" s="133"/>
      <c r="M65" s="127"/>
      <c r="N65" s="127"/>
      <c r="O65" s="127"/>
      <c r="P65" s="127"/>
      <c r="Q65" s="128"/>
      <c r="R65" s="128"/>
      <c r="S65" s="129"/>
      <c r="T65" s="130"/>
    </row>
    <row r="66" spans="3:20" ht="19.5" customHeight="1" x14ac:dyDescent="0.3">
      <c r="C66" s="118"/>
      <c r="D66" s="119"/>
      <c r="E66" s="120"/>
      <c r="F66" s="7"/>
      <c r="G66" s="7"/>
      <c r="H66" s="132" t="s">
        <v>50</v>
      </c>
      <c r="I66" s="132" t="s">
        <v>128</v>
      </c>
      <c r="J66" s="132"/>
      <c r="K66" s="132"/>
      <c r="L66" s="132"/>
      <c r="M66" s="7"/>
      <c r="N66" s="7"/>
      <c r="O66" s="7"/>
      <c r="P66" s="7"/>
      <c r="Q66" s="121"/>
      <c r="R66" s="121"/>
      <c r="S66" s="122"/>
      <c r="T66" s="123"/>
    </row>
    <row r="67" spans="3:20" ht="19.5" customHeight="1" x14ac:dyDescent="0.3">
      <c r="C67" s="118"/>
      <c r="D67" s="119"/>
      <c r="E67" s="120"/>
      <c r="F67" s="7"/>
      <c r="G67" s="7"/>
      <c r="H67" s="132" t="s">
        <v>51</v>
      </c>
      <c r="I67" s="132" t="s">
        <v>129</v>
      </c>
      <c r="J67" s="132"/>
      <c r="K67" s="132"/>
      <c r="L67" s="132"/>
      <c r="M67" s="7"/>
      <c r="N67" s="7"/>
      <c r="O67" s="7"/>
      <c r="P67" s="7"/>
      <c r="Q67" s="121"/>
      <c r="R67" s="121"/>
      <c r="S67" s="122"/>
      <c r="T67" s="123"/>
    </row>
    <row r="68" spans="3:20" ht="19.5" customHeight="1" x14ac:dyDescent="0.3">
      <c r="C68" s="118"/>
      <c r="D68" s="119"/>
      <c r="E68" s="120"/>
      <c r="F68" s="7"/>
      <c r="G68" s="7"/>
      <c r="H68" s="132"/>
      <c r="I68" s="132"/>
      <c r="J68" s="132"/>
      <c r="K68" s="132"/>
      <c r="L68" s="132"/>
      <c r="M68" s="7"/>
      <c r="N68" s="7"/>
      <c r="O68" s="7"/>
      <c r="P68" s="7"/>
      <c r="Q68" s="121"/>
      <c r="R68" s="121"/>
      <c r="S68" s="122"/>
      <c r="T68" s="123"/>
    </row>
    <row r="69" spans="3:20" ht="19.5" customHeight="1" x14ac:dyDescent="0.3">
      <c r="C69" s="118"/>
      <c r="D69" s="119"/>
      <c r="E69" s="120"/>
      <c r="F69" s="7"/>
      <c r="G69" s="7"/>
      <c r="H69" s="133" t="s">
        <v>73</v>
      </c>
      <c r="I69" s="132"/>
      <c r="J69" s="132"/>
      <c r="K69" s="132"/>
      <c r="L69" s="132"/>
      <c r="M69" s="7"/>
      <c r="N69" s="7"/>
      <c r="O69" s="7"/>
      <c r="P69" s="7"/>
      <c r="Q69" s="121"/>
      <c r="R69" s="121"/>
      <c r="S69" s="122"/>
      <c r="T69" s="123"/>
    </row>
    <row r="70" spans="3:20" ht="19.5" customHeight="1" x14ac:dyDescent="0.3">
      <c r="C70" s="118"/>
      <c r="D70" s="119"/>
      <c r="E70" s="120"/>
      <c r="F70" s="7"/>
      <c r="G70" s="7"/>
      <c r="H70" s="132" t="s">
        <v>74</v>
      </c>
      <c r="I70" s="132"/>
      <c r="J70" s="132"/>
      <c r="K70" s="132"/>
      <c r="L70" s="132"/>
      <c r="M70" s="7"/>
      <c r="N70" s="7"/>
      <c r="O70" s="7"/>
      <c r="P70" s="7"/>
      <c r="Q70" s="121"/>
      <c r="R70" s="121"/>
      <c r="S70" s="122"/>
      <c r="T70" s="123"/>
    </row>
    <row r="71" spans="3:20" ht="19.5" customHeight="1" x14ac:dyDescent="0.3">
      <c r="C71" s="118"/>
      <c r="D71" s="119"/>
      <c r="E71" s="120"/>
      <c r="F71" s="7"/>
      <c r="G71" s="7"/>
      <c r="H71" s="132" t="s">
        <v>75</v>
      </c>
      <c r="I71" s="132"/>
      <c r="J71" s="132"/>
      <c r="K71" s="132"/>
      <c r="L71" s="132"/>
      <c r="M71" s="7"/>
      <c r="N71" s="7"/>
      <c r="O71" s="7"/>
      <c r="P71" s="7"/>
      <c r="Q71" s="121"/>
      <c r="R71" s="121"/>
      <c r="S71" s="122"/>
      <c r="T71" s="123"/>
    </row>
    <row r="72" spans="3:20" ht="19.5" customHeight="1" x14ac:dyDescent="0.3">
      <c r="C72" s="118"/>
      <c r="D72" s="119"/>
      <c r="E72" s="120"/>
      <c r="F72" s="7"/>
      <c r="G72" s="7"/>
      <c r="H72" s="132" t="s">
        <v>41</v>
      </c>
      <c r="I72" s="132" t="s">
        <v>76</v>
      </c>
      <c r="J72" s="132"/>
      <c r="K72" s="132"/>
      <c r="L72" s="132"/>
      <c r="M72" s="7"/>
      <c r="N72" s="7"/>
      <c r="O72" s="7"/>
      <c r="P72" s="7"/>
      <c r="Q72" s="121"/>
      <c r="R72" s="121"/>
      <c r="S72" s="122"/>
      <c r="T72" s="123"/>
    </row>
    <row r="73" spans="3:20" ht="19.5" customHeight="1" x14ac:dyDescent="0.3">
      <c r="C73" s="118"/>
      <c r="D73" s="119"/>
      <c r="E73" s="120"/>
      <c r="F73" s="7"/>
      <c r="G73" s="7"/>
      <c r="H73" s="132" t="s">
        <v>42</v>
      </c>
      <c r="I73" s="132" t="s">
        <v>143</v>
      </c>
      <c r="J73" s="132"/>
      <c r="K73" s="132"/>
      <c r="L73" s="132"/>
      <c r="M73" s="7"/>
      <c r="N73" s="7"/>
      <c r="O73" s="7"/>
      <c r="P73" s="7"/>
      <c r="Q73" s="121"/>
      <c r="R73" s="121"/>
      <c r="S73" s="122"/>
      <c r="T73" s="123"/>
    </row>
    <row r="74" spans="3:20" s="131" customFormat="1" ht="19.5" customHeight="1" x14ac:dyDescent="0.3">
      <c r="C74" s="124"/>
      <c r="D74" s="125"/>
      <c r="E74" s="126"/>
      <c r="F74" s="127"/>
      <c r="G74" s="127"/>
      <c r="H74" s="132" t="s">
        <v>44</v>
      </c>
      <c r="I74" s="132" t="s">
        <v>77</v>
      </c>
      <c r="J74" s="133"/>
      <c r="K74" s="133"/>
      <c r="L74" s="133"/>
      <c r="M74" s="127"/>
      <c r="N74" s="127"/>
      <c r="O74" s="127"/>
      <c r="P74" s="127"/>
      <c r="Q74" s="128"/>
      <c r="R74" s="128"/>
      <c r="S74" s="129"/>
      <c r="T74" s="130"/>
    </row>
    <row r="75" spans="3:20" ht="19.5" customHeight="1" x14ac:dyDescent="0.3">
      <c r="C75" s="118"/>
      <c r="D75" s="119"/>
      <c r="E75" s="120"/>
      <c r="F75" s="7"/>
      <c r="G75" s="7"/>
      <c r="H75" s="132" t="s">
        <v>46</v>
      </c>
      <c r="I75" s="132" t="s">
        <v>128</v>
      </c>
      <c r="J75" s="132"/>
      <c r="K75" s="132"/>
      <c r="L75" s="132"/>
      <c r="M75" s="7"/>
      <c r="N75" s="7"/>
      <c r="O75" s="7"/>
      <c r="P75" s="7"/>
      <c r="Q75" s="121"/>
      <c r="R75" s="121"/>
      <c r="S75" s="122"/>
      <c r="T75" s="123"/>
    </row>
    <row r="76" spans="3:20" ht="19.5" customHeight="1" x14ac:dyDescent="0.3">
      <c r="C76" s="118"/>
      <c r="D76" s="119"/>
      <c r="E76" s="120"/>
      <c r="F76" s="7"/>
      <c r="G76" s="7"/>
      <c r="H76" s="132" t="s">
        <v>48</v>
      </c>
      <c r="I76" s="132" t="s">
        <v>129</v>
      </c>
      <c r="J76" s="132"/>
      <c r="K76" s="132"/>
      <c r="L76" s="132"/>
      <c r="M76" s="7"/>
      <c r="N76" s="7"/>
      <c r="O76" s="7"/>
      <c r="P76" s="7"/>
      <c r="Q76" s="121"/>
      <c r="R76" s="121"/>
      <c r="S76" s="122"/>
      <c r="T76" s="123"/>
    </row>
    <row r="77" spans="3:20" ht="19.5" customHeight="1" x14ac:dyDescent="0.3">
      <c r="C77" s="118"/>
      <c r="D77" s="119"/>
      <c r="E77" s="120"/>
      <c r="F77" s="7"/>
      <c r="G77" s="7"/>
      <c r="H77" s="132"/>
      <c r="I77" s="132"/>
      <c r="J77" s="132"/>
      <c r="K77" s="132"/>
      <c r="L77" s="132"/>
      <c r="M77" s="7"/>
      <c r="N77" s="7"/>
      <c r="O77" s="7"/>
      <c r="P77" s="7"/>
      <c r="Q77" s="121"/>
      <c r="R77" s="121"/>
      <c r="S77" s="122"/>
      <c r="T77" s="123"/>
    </row>
    <row r="78" spans="3:20" ht="19.5" customHeight="1" x14ac:dyDescent="0.3">
      <c r="C78" s="118"/>
      <c r="D78" s="119"/>
      <c r="E78" s="120"/>
      <c r="F78" s="7"/>
      <c r="G78" s="7"/>
      <c r="H78" s="133" t="s">
        <v>144</v>
      </c>
      <c r="I78" s="132"/>
      <c r="J78" s="132"/>
      <c r="K78" s="132"/>
      <c r="L78" s="132"/>
      <c r="M78" s="7"/>
      <c r="N78" s="7"/>
      <c r="O78" s="7"/>
      <c r="P78" s="7"/>
      <c r="Q78" s="121"/>
      <c r="R78" s="121"/>
      <c r="S78" s="122"/>
      <c r="T78" s="123"/>
    </row>
    <row r="79" spans="3:20" ht="19.5" customHeight="1" x14ac:dyDescent="0.3">
      <c r="C79" s="118"/>
      <c r="D79" s="119"/>
      <c r="E79" s="120"/>
      <c r="F79" s="7"/>
      <c r="G79" s="7"/>
      <c r="H79" s="132" t="s">
        <v>78</v>
      </c>
      <c r="I79" s="132"/>
      <c r="J79" s="132"/>
      <c r="K79" s="132"/>
      <c r="L79" s="132"/>
      <c r="M79" s="7"/>
      <c r="N79" s="7"/>
      <c r="O79" s="7"/>
      <c r="P79" s="7"/>
      <c r="Q79" s="121"/>
      <c r="R79" s="121"/>
      <c r="S79" s="122"/>
      <c r="T79" s="123"/>
    </row>
    <row r="80" spans="3:20" ht="19.5" customHeight="1" x14ac:dyDescent="0.3">
      <c r="C80" s="118"/>
      <c r="D80" s="119"/>
      <c r="E80" s="120"/>
      <c r="F80" s="7"/>
      <c r="G80" s="7"/>
      <c r="H80" s="132" t="s">
        <v>41</v>
      </c>
      <c r="I80" s="132" t="s">
        <v>145</v>
      </c>
      <c r="J80" s="132"/>
      <c r="K80" s="132"/>
      <c r="L80" s="132"/>
      <c r="M80" s="7"/>
      <c r="N80" s="7"/>
      <c r="O80" s="7"/>
      <c r="P80" s="7"/>
      <c r="Q80" s="121"/>
      <c r="R80" s="121"/>
      <c r="S80" s="122"/>
      <c r="T80" s="123"/>
    </row>
    <row r="81" spans="1:257" ht="19.5" customHeight="1" x14ac:dyDescent="0.3">
      <c r="C81" s="118"/>
      <c r="D81" s="119"/>
      <c r="E81" s="120"/>
      <c r="F81" s="7"/>
      <c r="G81" s="7"/>
      <c r="H81" s="132" t="s">
        <v>42</v>
      </c>
      <c r="I81" s="132" t="s">
        <v>79</v>
      </c>
      <c r="J81" s="132"/>
      <c r="K81" s="132"/>
      <c r="L81" s="132"/>
      <c r="M81" s="7"/>
      <c r="N81" s="7"/>
      <c r="O81" s="7"/>
      <c r="P81" s="7"/>
      <c r="Q81" s="121"/>
      <c r="R81" s="121"/>
      <c r="S81" s="122"/>
      <c r="T81" s="123"/>
    </row>
    <row r="82" spans="1:257" ht="19.5" customHeight="1" x14ac:dyDescent="0.3">
      <c r="C82" s="118"/>
      <c r="D82" s="119"/>
      <c r="E82" s="120"/>
      <c r="F82" s="7"/>
      <c r="G82" s="7"/>
      <c r="H82" s="132" t="s">
        <v>44</v>
      </c>
      <c r="I82" s="132" t="s">
        <v>146</v>
      </c>
      <c r="J82" s="132"/>
      <c r="K82" s="132"/>
      <c r="L82" s="132"/>
      <c r="M82" s="7"/>
      <c r="N82" s="7"/>
      <c r="O82" s="7"/>
      <c r="P82" s="7"/>
      <c r="Q82" s="121"/>
      <c r="R82" s="121"/>
      <c r="S82" s="122"/>
      <c r="T82" s="123"/>
    </row>
    <row r="83" spans="1:257" s="131" customFormat="1" ht="19.5" customHeight="1" x14ac:dyDescent="0.3">
      <c r="C83" s="124"/>
      <c r="D83" s="125"/>
      <c r="E83" s="126"/>
      <c r="F83" s="127"/>
      <c r="G83" s="127"/>
      <c r="H83" s="132" t="s">
        <v>46</v>
      </c>
      <c r="I83" s="132" t="s">
        <v>147</v>
      </c>
      <c r="J83" s="132"/>
      <c r="K83" s="133"/>
      <c r="L83" s="133"/>
      <c r="M83" s="127"/>
      <c r="N83" s="127"/>
      <c r="O83" s="127"/>
      <c r="P83" s="127"/>
      <c r="Q83" s="128"/>
      <c r="R83" s="128"/>
      <c r="S83" s="129"/>
      <c r="T83" s="130"/>
    </row>
    <row r="84" spans="1:257" ht="19.5" customHeight="1" x14ac:dyDescent="0.3">
      <c r="C84" s="118"/>
      <c r="D84" s="119"/>
      <c r="E84" s="120"/>
      <c r="F84" s="7"/>
      <c r="G84" s="7"/>
      <c r="H84" s="132" t="s">
        <v>48</v>
      </c>
      <c r="I84" s="132" t="s">
        <v>80</v>
      </c>
      <c r="J84" s="132"/>
      <c r="K84" s="132"/>
      <c r="L84" s="132"/>
      <c r="M84" s="7"/>
      <c r="N84" s="7"/>
      <c r="O84" s="7"/>
      <c r="P84" s="7"/>
      <c r="Q84" s="121"/>
      <c r="R84" s="121"/>
      <c r="S84" s="122"/>
      <c r="T84" s="123"/>
    </row>
    <row r="85" spans="1:257" ht="19.5" customHeight="1" x14ac:dyDescent="0.3">
      <c r="C85" s="118"/>
      <c r="D85" s="119"/>
      <c r="E85" s="120"/>
      <c r="F85" s="7"/>
      <c r="G85" s="7"/>
      <c r="H85" s="132" t="s">
        <v>50</v>
      </c>
      <c r="I85" s="132" t="s">
        <v>128</v>
      </c>
      <c r="J85" s="132"/>
      <c r="K85" s="132"/>
      <c r="L85" s="132"/>
      <c r="M85" s="7"/>
      <c r="N85" s="7"/>
      <c r="O85" s="7"/>
      <c r="P85" s="7"/>
      <c r="Q85" s="121"/>
      <c r="R85" s="121"/>
      <c r="S85" s="122"/>
      <c r="T85" s="123"/>
    </row>
    <row r="86" spans="1:257" ht="19.5" customHeight="1" x14ac:dyDescent="0.3">
      <c r="C86" s="118"/>
      <c r="D86" s="119"/>
      <c r="E86" s="120"/>
      <c r="F86" s="7"/>
      <c r="G86" s="7"/>
      <c r="H86" s="132" t="s">
        <v>51</v>
      </c>
      <c r="I86" s="132" t="s">
        <v>129</v>
      </c>
      <c r="J86" s="132"/>
      <c r="K86" s="132"/>
      <c r="L86" s="132"/>
      <c r="M86" s="7"/>
      <c r="N86" s="7"/>
      <c r="O86" s="7"/>
      <c r="P86" s="7"/>
      <c r="Q86" s="121"/>
      <c r="R86" s="121"/>
      <c r="S86" s="122"/>
      <c r="T86" s="123"/>
    </row>
    <row r="87" spans="1:257" ht="19.5" customHeight="1" x14ac:dyDescent="0.3">
      <c r="C87" s="118"/>
      <c r="D87" s="119"/>
      <c r="E87" s="120"/>
      <c r="F87" s="7"/>
      <c r="G87" s="7"/>
      <c r="H87" s="132"/>
      <c r="I87" s="132"/>
      <c r="J87" s="132"/>
      <c r="K87" s="132"/>
      <c r="L87" s="132"/>
      <c r="M87" s="7"/>
      <c r="N87" s="7"/>
      <c r="O87" s="7"/>
      <c r="P87" s="7"/>
      <c r="Q87" s="121"/>
      <c r="R87" s="121"/>
      <c r="S87" s="122"/>
      <c r="T87" s="123"/>
    </row>
    <row r="88" spans="1:257" ht="19.5" customHeight="1" x14ac:dyDescent="0.3">
      <c r="C88" s="118"/>
      <c r="D88" s="119"/>
      <c r="E88" s="120"/>
      <c r="F88" s="7"/>
      <c r="G88" s="7"/>
      <c r="H88" s="133" t="s">
        <v>81</v>
      </c>
      <c r="I88" s="132"/>
      <c r="J88" s="132"/>
      <c r="K88" s="132"/>
      <c r="L88" s="132"/>
      <c r="M88" s="7"/>
      <c r="N88" s="7"/>
      <c r="O88" s="7"/>
      <c r="P88" s="7"/>
      <c r="Q88" s="121"/>
      <c r="R88" s="121"/>
      <c r="S88" s="122"/>
      <c r="T88" s="123"/>
    </row>
    <row r="89" spans="1:257" ht="19.5" customHeight="1" x14ac:dyDescent="0.3">
      <c r="C89" s="118"/>
      <c r="D89" s="119"/>
      <c r="E89" s="120"/>
      <c r="F89" s="7"/>
      <c r="G89" s="7"/>
      <c r="H89" s="132" t="s">
        <v>82</v>
      </c>
      <c r="I89" s="132"/>
      <c r="J89" s="132"/>
      <c r="K89" s="132"/>
      <c r="L89" s="132"/>
      <c r="M89" s="7"/>
      <c r="N89" s="7"/>
      <c r="O89" s="7"/>
      <c r="P89" s="7"/>
      <c r="Q89" s="121"/>
      <c r="R89" s="121"/>
      <c r="S89" s="122"/>
      <c r="T89" s="123"/>
    </row>
    <row r="90" spans="1:257" ht="19.5" customHeight="1" x14ac:dyDescent="0.3">
      <c r="C90" s="118"/>
      <c r="D90" s="119"/>
      <c r="E90" s="120"/>
      <c r="F90" s="7"/>
      <c r="G90" s="7"/>
      <c r="H90" s="132" t="s">
        <v>41</v>
      </c>
      <c r="I90" s="132" t="s">
        <v>148</v>
      </c>
      <c r="J90" s="132"/>
      <c r="K90" s="132"/>
      <c r="L90" s="132"/>
      <c r="M90" s="7"/>
      <c r="N90" s="7"/>
      <c r="O90" s="7"/>
      <c r="P90" s="7"/>
      <c r="Q90" s="121"/>
      <c r="R90" s="121"/>
      <c r="S90" s="122"/>
      <c r="T90" s="123"/>
    </row>
    <row r="91" spans="1:257" ht="19.5" customHeight="1" x14ac:dyDescent="0.25">
      <c r="C91" s="118"/>
      <c r="D91" s="119"/>
      <c r="E91" s="134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21"/>
      <c r="S91" s="122"/>
      <c r="T91" s="123"/>
    </row>
    <row r="92" spans="1:257" ht="19.5" customHeight="1" x14ac:dyDescent="0.3">
      <c r="C92" s="1"/>
      <c r="D92" s="1"/>
      <c r="E92" s="58"/>
      <c r="F92" s="7"/>
      <c r="G92" s="7" t="s">
        <v>156</v>
      </c>
      <c r="H92" s="136"/>
      <c r="I92" s="136"/>
      <c r="J92" s="136"/>
      <c r="K92" s="136"/>
      <c r="L92" s="136"/>
      <c r="M92" s="137"/>
      <c r="N92" s="137"/>
      <c r="O92" s="137"/>
      <c r="P92" s="7"/>
      <c r="Q92" s="7"/>
      <c r="R92" s="7"/>
      <c r="S92" s="107"/>
      <c r="T92" s="7"/>
    </row>
    <row r="93" spans="1:257" s="77" customFormat="1" ht="3" customHeight="1" x14ac:dyDescent="0.3">
      <c r="A93" s="2"/>
      <c r="B93" s="2"/>
      <c r="C93" s="1"/>
      <c r="D93" s="1"/>
      <c r="E93" s="58"/>
      <c r="F93" s="104"/>
      <c r="G93" s="138"/>
      <c r="H93" s="104"/>
      <c r="I93" s="104"/>
      <c r="J93" s="104"/>
      <c r="K93" s="104"/>
      <c r="L93" s="104"/>
      <c r="M93" s="104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4"/>
      <c r="Y93" s="104"/>
      <c r="Z93" s="104"/>
      <c r="AA93" s="104"/>
      <c r="AB93" s="104"/>
      <c r="AC93" s="104"/>
      <c r="AD93" s="104"/>
      <c r="AE93" s="104"/>
      <c r="AF93" s="104"/>
      <c r="AG93" s="104"/>
      <c r="AH93" s="104"/>
      <c r="AI93" s="1"/>
      <c r="AJ93" s="104"/>
      <c r="AK93" s="104"/>
      <c r="AL93" s="104"/>
      <c r="AM93" s="104"/>
      <c r="AN93" s="104"/>
      <c r="AO93" s="104"/>
      <c r="AP93" s="1"/>
      <c r="AQ93" s="104"/>
      <c r="AR93" s="104"/>
      <c r="AS93" s="104"/>
      <c r="AT93" s="104"/>
      <c r="AU93" s="104"/>
      <c r="AV93" s="104"/>
      <c r="AW93" s="1"/>
      <c r="AX93" s="104"/>
      <c r="AY93" s="104"/>
      <c r="AZ93" s="104"/>
      <c r="BA93" s="104"/>
      <c r="BB93" s="104"/>
      <c r="BC93" s="104"/>
      <c r="BD93" s="104"/>
      <c r="BE93" s="104"/>
      <c r="BF93" s="1"/>
      <c r="BG93" s="1"/>
      <c r="BH93" s="1"/>
      <c r="BI93" s="104"/>
      <c r="BJ93" s="104"/>
      <c r="BK93" s="104"/>
      <c r="BL93" s="104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27"/>
      <c r="DU93" s="72"/>
      <c r="DV93" s="1"/>
      <c r="DW93" s="1"/>
      <c r="DX93" s="1"/>
      <c r="DY93" s="72"/>
      <c r="DZ93" s="72"/>
      <c r="EA93" s="72"/>
      <c r="EB93" s="1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</row>
    <row r="94" spans="1:257" ht="13.5" customHeight="1" x14ac:dyDescent="0.25"/>
  </sheetData>
  <sheetProtection algorithmName="SHA-512" hashValue="t1pEMInPMjZO1uywvQikNX0z2s55rQqrLEln4+ome8eH3Z8Drf7s9C6eHkLe/50qa+fHFN7FtKNTTibSB5G3pg==" saltValue="Z5k1yYU/ptM5vB3DYdwhug==" spinCount="100000" sheet="1" objects="1" scenarios="1"/>
  <mergeCells count="1">
    <mergeCell ref="N7:R10"/>
  </mergeCells>
  <pageMargins left="0.25" right="0.25" top="0.75" bottom="0.75" header="0.3" footer="0.3"/>
  <pageSetup paperSize="9" scale="38" fitToHeight="0" orientation="portrait" r:id="rId1"/>
  <headerFooter>
    <oddFooter>&amp;C_x000D_&amp;1#&amp;"Calibri"&amp;11&amp;K000000 INTERNÍ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d725d2d169fc5d625d12287fc846ac7f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3fddc1ac4e6458cbe9592ac4ae9aab15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27AD1C-BABA-4EF0-A1E3-0C2261DA02A2}"/>
</file>

<file path=customXml/itemProps2.xml><?xml version="1.0" encoding="utf-8"?>
<ds:datastoreItem xmlns:ds="http://schemas.openxmlformats.org/officeDocument/2006/customXml" ds:itemID="{D1688FA2-5685-4FB6-92B8-76B773EEF68D}"/>
</file>

<file path=customXml/itemProps3.xml><?xml version="1.0" encoding="utf-8"?>
<ds:datastoreItem xmlns:ds="http://schemas.openxmlformats.org/officeDocument/2006/customXml" ds:itemID="{CC49D955-B1D8-4D35-97A0-EF9D730F11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11</vt:i4>
      </vt:variant>
    </vt:vector>
  </HeadingPairs>
  <TitlesOfParts>
    <vt:vector size="14" baseType="lpstr">
      <vt:lpstr>Přehled uplatňovaných výdajů</vt:lpstr>
      <vt:lpstr>Soupis opatření,výdajů a podpor</vt:lpstr>
      <vt:lpstr>Přehled opatření a výdajů</vt:lpstr>
      <vt:lpstr>I.</vt:lpstr>
      <vt:lpstr>II.</vt:lpstr>
      <vt:lpstr>III.</vt:lpstr>
      <vt:lpstr>IV.</vt:lpstr>
      <vt:lpstr>'Přehled opatření a výdajů'!Oblast_tisku</vt:lpstr>
      <vt:lpstr>'Přehled uplatňovaných výdajů'!Oblast_tisku</vt:lpstr>
      <vt:lpstr>'Soupis opatření,výdajů a podpor'!Oblast_tisku</vt:lpstr>
      <vt:lpstr>V</vt:lpstr>
      <vt:lpstr>V.</vt:lpstr>
      <vt:lpstr>VI.</vt:lpstr>
      <vt:lpstr>VII.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Krupicová Nikola</cp:lastModifiedBy>
  <cp:lastPrinted>2021-04-15T06:11:08Z</cp:lastPrinted>
  <dcterms:created xsi:type="dcterms:W3CDTF">1997-12-05T14:22:12Z</dcterms:created>
  <dcterms:modified xsi:type="dcterms:W3CDTF">2025-05-13T08:55:59Z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92456b-7225-4f58-a5d8-e0dff685196a_Enabled">
    <vt:lpwstr>true</vt:lpwstr>
  </property>
  <property fmtid="{D5CDD505-2E9C-101B-9397-08002B2CF9AE}" pid="3" name="MSIP_Label_0392456b-7225-4f58-a5d8-e0dff685196a_SetDate">
    <vt:lpwstr>2025-05-13T08:32:54Z</vt:lpwstr>
  </property>
  <property fmtid="{D5CDD505-2E9C-101B-9397-08002B2CF9AE}" pid="4" name="MSIP_Label_0392456b-7225-4f58-a5d8-e0dff685196a_Method">
    <vt:lpwstr>Standard</vt:lpwstr>
  </property>
  <property fmtid="{D5CDD505-2E9C-101B-9397-08002B2CF9AE}" pid="5" name="MSIP_Label_0392456b-7225-4f58-a5d8-e0dff685196a_Name">
    <vt:lpwstr>INTERNÍ</vt:lpwstr>
  </property>
  <property fmtid="{D5CDD505-2E9C-101B-9397-08002B2CF9AE}" pid="6" name="MSIP_Label_0392456b-7225-4f58-a5d8-e0dff685196a_SiteId">
    <vt:lpwstr>7c0de962-bcda-4490-991f-b971afe61ed9</vt:lpwstr>
  </property>
  <property fmtid="{D5CDD505-2E9C-101B-9397-08002B2CF9AE}" pid="7" name="MSIP_Label_0392456b-7225-4f58-a5d8-e0dff685196a_ActionId">
    <vt:lpwstr>e27549d2-27ed-4f74-8378-d968a4242f7a</vt:lpwstr>
  </property>
  <property fmtid="{D5CDD505-2E9C-101B-9397-08002B2CF9AE}" pid="8" name="MSIP_Label_0392456b-7225-4f58-a5d8-e0dff685196a_ContentBits">
    <vt:lpwstr>2</vt:lpwstr>
  </property>
  <property fmtid="{D5CDD505-2E9C-101B-9397-08002B2CF9AE}" pid="9" name="MSIP_Label_0392456b-7225-4f58-a5d8-e0dff685196a_Tag">
    <vt:lpwstr>10, 3, 0, 1</vt:lpwstr>
  </property>
  <property fmtid="{D5CDD505-2E9C-101B-9397-08002B2CF9AE}" pid="10" name="ContentTypeId">
    <vt:lpwstr>0x0101003B7EEAB92C506548BE39F1259A1E3D58</vt:lpwstr>
  </property>
</Properties>
</file>